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2980" windowHeight="9000"/>
  </bookViews>
  <sheets>
    <sheet name="Jan-Sept" sheetId="4" r:id="rId1"/>
    <sheet name="Ark1" sheetId="1" r:id="rId2"/>
    <sheet name="Ark2" sheetId="2" r:id="rId3"/>
    <sheet name="Ark3" sheetId="3" r:id="rId4"/>
  </sheets>
  <definedNames>
    <definedName name="_xlnm.Print_Area" localSheetId="0">'Jan-Sept'!$U$151:$AL$194</definedName>
    <definedName name="_xlnm.Print_Titles" localSheetId="1">'Ark1'!$3:$3</definedName>
    <definedName name="_xlnm.Print_Titles" localSheetId="0">'Jan-Sept'!$3:$3</definedName>
  </definedNames>
  <calcPr calcId="145621"/>
</workbook>
</file>

<file path=xl/calcChain.xml><?xml version="1.0" encoding="utf-8"?>
<calcChain xmlns="http://schemas.openxmlformats.org/spreadsheetml/2006/main">
  <c r="AA157" i="4" l="1"/>
  <c r="AA156" i="4"/>
  <c r="AA155" i="4"/>
  <c r="AA154" i="4"/>
  <c r="AA153" i="4"/>
  <c r="Y157" i="4"/>
  <c r="Y156" i="4"/>
  <c r="Y155" i="4"/>
  <c r="Y154" i="4"/>
  <c r="Y153" i="4"/>
  <c r="AH159" i="4" l="1"/>
  <c r="AH175" i="4" s="1"/>
  <c r="AG164" i="4"/>
  <c r="AF164" i="4"/>
  <c r="AF159" i="4"/>
  <c r="AG159" i="4"/>
  <c r="AK156" i="4"/>
  <c r="AE157" i="4"/>
  <c r="AK157" i="4" s="1"/>
  <c r="AE156" i="4"/>
  <c r="AE155" i="4"/>
  <c r="AE154" i="4"/>
  <c r="AE153" i="4"/>
  <c r="AK153" i="4" s="1"/>
  <c r="AC157" i="4"/>
  <c r="AC156" i="4"/>
  <c r="AC155" i="4"/>
  <c r="AK155" i="4" s="1"/>
  <c r="AC154" i="4"/>
  <c r="AK154" i="4" s="1"/>
  <c r="AK173" i="4" s="1"/>
  <c r="AK174" i="4" s="1"/>
  <c r="AC153" i="4"/>
  <c r="AK169" i="4" l="1"/>
  <c r="AK170" i="4" s="1"/>
  <c r="AK171" i="4"/>
  <c r="AH162" i="4"/>
  <c r="AG181" i="4" s="1"/>
  <c r="AG183" i="4" s="1"/>
  <c r="AG184" i="4" s="1"/>
  <c r="AD157" i="4"/>
  <c r="Z157" i="4"/>
  <c r="W157" i="4"/>
  <c r="AD156" i="4"/>
  <c r="Z156" i="4"/>
  <c r="W156" i="4"/>
  <c r="AF170" i="4" l="1"/>
  <c r="AH170" i="4" s="1"/>
  <c r="AH171" i="4" s="1"/>
  <c r="AH174" i="4" s="1"/>
  <c r="AD155" i="4"/>
  <c r="Z155" i="4"/>
  <c r="W155" i="4"/>
  <c r="AD154" i="4"/>
  <c r="Z154" i="4"/>
  <c r="W154" i="4"/>
  <c r="AD153" i="4"/>
  <c r="Z153" i="4"/>
  <c r="AB157" i="4"/>
  <c r="AH157" i="4" s="1"/>
  <c r="AL157" i="4" s="1"/>
  <c r="X157" i="4"/>
  <c r="AG157" i="4" s="1"/>
  <c r="V157" i="4"/>
  <c r="AF157" i="4" s="1"/>
  <c r="AB156" i="4"/>
  <c r="AH156" i="4" s="1"/>
  <c r="AL156" i="4" s="1"/>
  <c r="X156" i="4"/>
  <c r="AG156" i="4" s="1"/>
  <c r="V156" i="4"/>
  <c r="AF156" i="4" s="1"/>
  <c r="AB155" i="4"/>
  <c r="AH155" i="4" s="1"/>
  <c r="X155" i="4"/>
  <c r="V155" i="4"/>
  <c r="AF155" i="4" s="1"/>
  <c r="AB154" i="4"/>
  <c r="AH154" i="4" s="1"/>
  <c r="AL154" i="4" s="1"/>
  <c r="AL193" i="4" s="1"/>
  <c r="AF193" i="4" s="1"/>
  <c r="AG193" i="4" s="1"/>
  <c r="AH193" i="4" s="1"/>
  <c r="X154" i="4"/>
  <c r="AG154" i="4" s="1"/>
  <c r="AK193" i="4" s="1"/>
  <c r="V154" i="4"/>
  <c r="AF154" i="4" s="1"/>
  <c r="AB153" i="4"/>
  <c r="AH153" i="4" s="1"/>
  <c r="X153" i="4"/>
  <c r="AG153" i="4" s="1"/>
  <c r="V153" i="4"/>
  <c r="AF153" i="4" s="1"/>
  <c r="AF158" i="4" s="1"/>
  <c r="AF160" i="4" s="1"/>
  <c r="K222" i="4"/>
  <c r="R298" i="4"/>
  <c r="L298" i="4"/>
  <c r="I298" i="4"/>
  <c r="G298" i="4"/>
  <c r="E298" i="4"/>
  <c r="Q297" i="4"/>
  <c r="N297" i="4"/>
  <c r="K297" i="4"/>
  <c r="R284" i="4"/>
  <c r="O284" i="4"/>
  <c r="M284" i="4"/>
  <c r="R270" i="4"/>
  <c r="O270" i="4"/>
  <c r="M270" i="4"/>
  <c r="R256" i="4"/>
  <c r="O256" i="4"/>
  <c r="M256" i="4"/>
  <c r="R242" i="4"/>
  <c r="O242" i="4"/>
  <c r="M242" i="4"/>
  <c r="R228" i="4"/>
  <c r="O228" i="4"/>
  <c r="M228" i="4"/>
  <c r="Q222" i="4"/>
  <c r="Q298" i="4" s="1"/>
  <c r="R209" i="4"/>
  <c r="O209" i="4"/>
  <c r="M209" i="4"/>
  <c r="R195" i="4"/>
  <c r="O195" i="4"/>
  <c r="M195" i="4"/>
  <c r="R181" i="4"/>
  <c r="O181" i="4"/>
  <c r="M181" i="4"/>
  <c r="R167" i="4"/>
  <c r="O167" i="4"/>
  <c r="M167" i="4"/>
  <c r="O165" i="4"/>
  <c r="R153" i="4"/>
  <c r="O153" i="4"/>
  <c r="N153" i="4"/>
  <c r="N222" i="4" s="1"/>
  <c r="M153" i="4"/>
  <c r="J77" i="4"/>
  <c r="H77" i="4"/>
  <c r="F77" i="4"/>
  <c r="J61" i="4"/>
  <c r="H61" i="4"/>
  <c r="F61" i="4"/>
  <c r="J47" i="4"/>
  <c r="H47" i="4"/>
  <c r="F47" i="4"/>
  <c r="J33" i="4"/>
  <c r="H33" i="4"/>
  <c r="F33" i="4"/>
  <c r="J19" i="4"/>
  <c r="H19" i="4"/>
  <c r="F19" i="4"/>
  <c r="J5" i="4"/>
  <c r="H5" i="4"/>
  <c r="F5" i="4"/>
  <c r="AL194" i="4" l="1"/>
  <c r="AF194" i="4" s="1"/>
  <c r="AG194" i="4" s="1"/>
  <c r="AH194" i="4" s="1"/>
  <c r="AL155" i="4"/>
  <c r="AL153" i="4"/>
  <c r="AH158" i="4"/>
  <c r="N298" i="4"/>
  <c r="K298" i="4"/>
  <c r="AK194" i="4"/>
  <c r="AG155" i="4"/>
  <c r="AG158" i="4" s="1"/>
  <c r="AG160" i="4" s="1"/>
  <c r="J77" i="1"/>
  <c r="AH160" i="4" l="1"/>
  <c r="AH173" i="4"/>
  <c r="AH176" i="4" s="1"/>
  <c r="AK182" i="4" s="1"/>
  <c r="AK183" i="4" s="1"/>
  <c r="AG186" i="4" s="1"/>
  <c r="AG187" i="4" s="1"/>
  <c r="J61" i="1"/>
  <c r="J47" i="1"/>
  <c r="J33" i="1"/>
  <c r="J19" i="1"/>
  <c r="J5" i="1"/>
  <c r="H77" i="1"/>
  <c r="H61" i="1"/>
  <c r="H47" i="1"/>
  <c r="H33" i="1"/>
  <c r="H19" i="1"/>
  <c r="H5" i="1"/>
  <c r="F77" i="1"/>
  <c r="F61" i="1"/>
  <c r="F47" i="1"/>
  <c r="F33" i="1"/>
  <c r="F19" i="1"/>
  <c r="F5" i="1"/>
  <c r="Q209" i="1" l="1"/>
  <c r="Q195" i="1"/>
  <c r="Q181" i="1"/>
  <c r="Q167" i="1"/>
  <c r="Q153" i="1"/>
  <c r="M209" i="1"/>
  <c r="M195" i="1"/>
  <c r="M181" i="1"/>
  <c r="M167" i="1"/>
  <c r="M153" i="1"/>
  <c r="O209" i="1"/>
  <c r="O195" i="1"/>
  <c r="O181" i="1"/>
  <c r="O167" i="1"/>
  <c r="O165" i="1"/>
  <c r="O153" i="1" s="1"/>
  <c r="Q284" i="1"/>
  <c r="Q270" i="1"/>
  <c r="Q256" i="1"/>
  <c r="Q242" i="1"/>
  <c r="Q228" i="1"/>
  <c r="M284" i="1"/>
  <c r="M270" i="1"/>
  <c r="M256" i="1"/>
  <c r="M242" i="1"/>
  <c r="M228" i="1"/>
  <c r="O284" i="1"/>
  <c r="O270" i="1"/>
  <c r="O256" i="1"/>
  <c r="O242" i="1"/>
  <c r="O228" i="1"/>
  <c r="P297" i="1" l="1"/>
  <c r="P222" i="1"/>
  <c r="N153" i="1"/>
  <c r="N222" i="1" s="1"/>
  <c r="N297" i="1"/>
  <c r="Q298" i="1" l="1"/>
  <c r="P298" i="1"/>
  <c r="N298" i="1"/>
  <c r="L298" i="1"/>
  <c r="K297" i="1"/>
  <c r="K222" i="1"/>
  <c r="I298" i="1"/>
  <c r="G298" i="1"/>
  <c r="E298" i="1"/>
  <c r="K298" i="1" l="1"/>
</calcChain>
</file>

<file path=xl/sharedStrings.xml><?xml version="1.0" encoding="utf-8"?>
<sst xmlns="http://schemas.openxmlformats.org/spreadsheetml/2006/main" count="545" uniqueCount="94">
  <si>
    <t xml:space="preserve">Indtægter byggesagsbehandling </t>
  </si>
  <si>
    <t>Simple konstrukltioner</t>
  </si>
  <si>
    <t>Enfamiliehuse</t>
  </si>
  <si>
    <t>Industrivej- og lagerbygninger m.v</t>
  </si>
  <si>
    <t>Øvrigt erhvervs - og etagebyggeri</t>
  </si>
  <si>
    <t>Plan og Byg 2010-2012</t>
  </si>
  <si>
    <t>Plan og Byg 2013-</t>
  </si>
  <si>
    <t>Andre faste konstruktioner</t>
  </si>
  <si>
    <t>Øvrigte erhvervs- og etagebyggeri</t>
  </si>
  <si>
    <t>Budget 2014</t>
  </si>
  <si>
    <t>Teknik- og miljø 2013-</t>
  </si>
  <si>
    <t>Forbrug 2012</t>
  </si>
  <si>
    <t>Forbrug 2010</t>
  </si>
  <si>
    <t>Forbrug 2011</t>
  </si>
  <si>
    <t>Forbrug 2013</t>
  </si>
  <si>
    <t>Forbrug 2014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</si>
  <si>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</si>
  <si>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</si>
  <si>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</si>
  <si>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</si>
  <si>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</si>
  <si>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</si>
  <si>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</si>
  <si>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</si>
  <si>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</si>
  <si>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</si>
  <si>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</si>
  <si>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</si>
  <si>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Fordelt måned</t>
  </si>
  <si>
    <t>656 41 524-02</t>
  </si>
  <si>
    <t>656 41 522-08</t>
  </si>
  <si>
    <t>656 41 520-03</t>
  </si>
  <si>
    <t>656 41 526-07</t>
  </si>
  <si>
    <t>656 41 528-01</t>
  </si>
  <si>
    <t>656 29 520-02</t>
  </si>
  <si>
    <t>656 29 522-07</t>
  </si>
  <si>
    <t>656 29 524-01</t>
  </si>
  <si>
    <t>656 29 526-06</t>
  </si>
  <si>
    <t>656 29 528-00</t>
  </si>
  <si>
    <t>651 29 500-09</t>
  </si>
  <si>
    <t>651 29 520-01</t>
  </si>
  <si>
    <t>651 29 522-06</t>
  </si>
  <si>
    <t>651 29 524-00</t>
  </si>
  <si>
    <t>651 29 526-05</t>
  </si>
  <si>
    <t>651 29 528-50</t>
  </si>
  <si>
    <t>Salg af kerneydelser</t>
  </si>
  <si>
    <t>Opgørelse fra 2010 til 2015</t>
  </si>
  <si>
    <t>Fordelt måned pr. 30.09.15</t>
  </si>
  <si>
    <t>Forbrug 2015 pr. 30.09.15</t>
  </si>
  <si>
    <t>Simple konstruktioner</t>
  </si>
  <si>
    <t>Bolig</t>
  </si>
  <si>
    <t>Erhverv</t>
  </si>
  <si>
    <t>Øvrigt erhvervs og etagebyggeri</t>
  </si>
  <si>
    <t>I alt</t>
  </si>
  <si>
    <t>Budget for periode</t>
  </si>
  <si>
    <t>Årsbudget</t>
  </si>
  <si>
    <t>Sager</t>
  </si>
  <si>
    <t>Pris/sag</t>
  </si>
  <si>
    <t>Årsresultat</t>
  </si>
  <si>
    <t>Simple konstruktioner af total</t>
  </si>
  <si>
    <t>Total for året</t>
  </si>
  <si>
    <t>Indtægt for færdigmelding</t>
  </si>
  <si>
    <t>Timesager</t>
  </si>
  <si>
    <t>Gns. pris</t>
  </si>
  <si>
    <t>Indtægt</t>
  </si>
  <si>
    <t>Indtægt for 9 mdr.</t>
  </si>
  <si>
    <t>Korrigeret indtægt for perioden</t>
  </si>
  <si>
    <t>Indtægt for perioden</t>
  </si>
  <si>
    <t>Budget for perioden</t>
  </si>
  <si>
    <t>Korrigeret  % af budget</t>
  </si>
  <si>
    <t>Timepris i dag</t>
  </si>
  <si>
    <t>Budgetunderskud</t>
  </si>
  <si>
    <t>Korrigeret timepris</t>
  </si>
  <si>
    <t>Total antal timesager</t>
  </si>
  <si>
    <t>Total antal timesager per år</t>
  </si>
  <si>
    <t>Bygningskategori</t>
  </si>
  <si>
    <t>3. Antal timeprissager</t>
  </si>
  <si>
    <t xml:space="preserve">4. Slutfakturering </t>
  </si>
  <si>
    <t>5.Timepris til underskudsdækning</t>
  </si>
  <si>
    <t>Total antal sager for perioden</t>
  </si>
  <si>
    <t>1. Indtægter ift. budget (jan. - sept.)</t>
  </si>
  <si>
    <t>% af budget for perioden</t>
  </si>
  <si>
    <t xml:space="preserve">Budget </t>
  </si>
  <si>
    <t>6. Timepris til kapacitetsudvidelse</t>
  </si>
  <si>
    <t>Årsværk inkl. pension</t>
  </si>
  <si>
    <t>Indtægtsbehov m. årsværk</t>
  </si>
  <si>
    <t>Indtægtsstigning</t>
  </si>
  <si>
    <t>Korrigeret timepris m. kapacitetsudvidelse</t>
  </si>
  <si>
    <t>Korrigeret timepris m. underskudsdækning</t>
  </si>
  <si>
    <t>Timepris</t>
  </si>
  <si>
    <t>7. Tilladelsespriser ved nye timepriser (gennemsnit)</t>
  </si>
  <si>
    <r>
      <t xml:space="preserve">2. Gns. pris per bygningskategori 2015 </t>
    </r>
    <r>
      <rPr>
        <b/>
        <i/>
        <sz val="8"/>
        <color theme="1"/>
        <rFont val="Calibri"/>
        <family val="2"/>
        <scheme val="minor"/>
      </rPr>
      <t>(9 mdr.)</t>
    </r>
  </si>
  <si>
    <t>8. Gns. pris per bolig- og erhvervssag</t>
  </si>
  <si>
    <t>Industrihaller og lager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</si>
</sst>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3" fontId="2" fillId="0" borderId="7" xfId="0" applyNumberFormat="1" applyFont="1" applyBorder="1"/>
    <xf numFmtId="0" fontId="2" fillId="0" borderId="7" xfId="0" applyFont="1" applyBorder="1"/>
    <xf numFmtId="0" fontId="2" fillId="0" borderId="3" xfId="0" applyFont="1" applyBorder="1"/>
    <xf numFmtId="3" fontId="2" fillId="0" borderId="10" xfId="0" applyNumberFormat="1" applyFont="1" applyBorder="1"/>
    <xf numFmtId="0" fontId="2" fillId="0" borderId="10" xfId="0" applyFont="1" applyBorder="1"/>
    <xf numFmtId="3" fontId="2" fillId="0" borderId="8" xfId="0" applyNumberFormat="1" applyFont="1" applyBorder="1"/>
    <xf numFmtId="0" fontId="2" fillId="0" borderId="8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1" xfId="0" applyFont="1" applyBorder="1"/>
    <xf numFmtId="0" fontId="1" fillId="0" borderId="12" xfId="0" applyFont="1" applyBorder="1"/>
    <xf numFmtId="0" fontId="2" fillId="0" borderId="12" xfId="0" applyFont="1" applyBorder="1"/>
    <xf numFmtId="0" fontId="2" fillId="0" borderId="11" xfId="0" applyFont="1" applyBorder="1"/>
    <xf numFmtId="0" fontId="1" fillId="0" borderId="1" xfId="0" applyFont="1" applyBorder="1"/>
    <xf numFmtId="0" fontId="1" fillId="0" borderId="14" xfId="0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2" fillId="0" borderId="7" xfId="0" applyNumberFormat="1" applyFont="1" applyFill="1" applyBorder="1"/>
    <xf numFmtId="3" fontId="2" fillId="0" borderId="8" xfId="0" applyNumberFormat="1" applyFont="1" applyFill="1" applyBorder="1"/>
    <xf numFmtId="0" fontId="2" fillId="0" borderId="8" xfId="0" applyFont="1" applyFill="1" applyBorder="1"/>
    <xf numFmtId="0" fontId="2" fillId="0" borderId="15" xfId="0" applyFont="1" applyBorder="1"/>
    <xf numFmtId="0" fontId="2" fillId="0" borderId="16" xfId="0" applyFont="1" applyBorder="1"/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3" fontId="2" fillId="0" borderId="19" xfId="0" applyNumberFormat="1" applyFont="1" applyBorder="1"/>
    <xf numFmtId="3" fontId="2" fillId="0" borderId="20" xfId="0" applyNumberFormat="1" applyFont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0" fontId="2" fillId="0" borderId="21" xfId="0" applyFont="1" applyBorder="1"/>
    <xf numFmtId="0" fontId="2" fillId="0" borderId="22" xfId="0" applyFont="1" applyBorder="1"/>
    <xf numFmtId="3" fontId="2" fillId="0" borderId="23" xfId="0" applyNumberFormat="1" applyFont="1" applyBorder="1"/>
    <xf numFmtId="0" fontId="2" fillId="0" borderId="23" xfId="0" applyFont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3" fontId="2" fillId="0" borderId="5" xfId="0" applyNumberFormat="1" applyFont="1" applyFill="1" applyBorder="1"/>
    <xf numFmtId="3" fontId="2" fillId="0" borderId="26" xfId="0" applyNumberFormat="1" applyFont="1" applyFill="1" applyBorder="1"/>
    <xf numFmtId="0" fontId="2" fillId="0" borderId="26" xfId="0" applyFont="1" applyFill="1" applyBorder="1"/>
    <xf numFmtId="3" fontId="2" fillId="0" borderId="2" xfId="0" applyNumberFormat="1" applyFont="1" applyBorder="1"/>
    <xf numFmtId="3" fontId="2" fillId="0" borderId="27" xfId="0" applyNumberFormat="1" applyFont="1" applyBorder="1"/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0" borderId="19" xfId="0" applyFont="1" applyBorder="1"/>
    <xf numFmtId="0" fontId="2" fillId="0" borderId="20" xfId="0" applyFont="1" applyBorder="1"/>
    <xf numFmtId="3" fontId="2" fillId="0" borderId="6" xfId="0" applyNumberFormat="1" applyFont="1" applyBorder="1"/>
    <xf numFmtId="3" fontId="2" fillId="0" borderId="0" xfId="0" applyNumberFormat="1" applyFont="1" applyBorder="1"/>
    <xf numFmtId="0" fontId="2" fillId="0" borderId="26" xfId="0" applyFont="1" applyBorder="1"/>
    <xf numFmtId="3" fontId="2" fillId="0" borderId="3" xfId="0" applyNumberFormat="1" applyFont="1" applyBorder="1"/>
    <xf numFmtId="0" fontId="2" fillId="0" borderId="27" xfId="0" applyFont="1" applyBorder="1"/>
    <xf numFmtId="0" fontId="2" fillId="2" borderId="30" xfId="0" applyFont="1" applyFill="1" applyBorder="1" applyAlignment="1">
      <alignment horizontal="center" wrapText="1"/>
    </xf>
    <xf numFmtId="0" fontId="2" fillId="0" borderId="31" xfId="0" applyFont="1" applyBorder="1"/>
    <xf numFmtId="3" fontId="2" fillId="0" borderId="32" xfId="0" applyNumberFormat="1" applyFont="1" applyBorder="1"/>
    <xf numFmtId="3" fontId="2" fillId="0" borderId="33" xfId="0" applyNumberFormat="1" applyFont="1" applyBorder="1"/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4" borderId="0" xfId="0" applyFont="1" applyFill="1"/>
    <xf numFmtId="0" fontId="2" fillId="5" borderId="0" xfId="0" applyFont="1" applyFill="1"/>
    <xf numFmtId="0" fontId="2" fillId="0" borderId="35" xfId="0" applyFont="1" applyBorder="1"/>
    <xf numFmtId="0" fontId="2" fillId="0" borderId="36" xfId="0" applyFont="1" applyBorder="1"/>
    <xf numFmtId="0" fontId="1" fillId="0" borderId="0" xfId="0" applyFont="1" applyBorder="1"/>
    <xf numFmtId="9" fontId="2" fillId="0" borderId="11" xfId="0" applyNumberFormat="1" applyFont="1" applyBorder="1"/>
    <xf numFmtId="0" fontId="1" fillId="0" borderId="3" xfId="0" applyFont="1" applyBorder="1"/>
    <xf numFmtId="3" fontId="2" fillId="0" borderId="9" xfId="0" applyNumberFormat="1" applyFont="1" applyBorder="1"/>
    <xf numFmtId="3" fontId="2" fillId="0" borderId="0" xfId="0" applyNumberFormat="1" applyFont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3" fontId="2" fillId="0" borderId="9" xfId="0" applyNumberFormat="1" applyFont="1" applyBorder="1"/>
    <xf numFmtId="3" fontId="2" fillId="0" borderId="7" xfId="0" applyNumberFormat="1" applyFont="1" applyBorder="1"/>
    <xf numFmtId="0" fontId="2" fillId="0" borderId="3" xfId="0" applyFont="1" applyBorder="1"/>
    <xf numFmtId="3" fontId="2" fillId="0" borderId="10" xfId="0" applyNumberFormat="1" applyFont="1" applyBorder="1"/>
    <xf numFmtId="0" fontId="2" fillId="0" borderId="0" xfId="0" applyFont="1" applyBorder="1"/>
    <xf numFmtId="3" fontId="2" fillId="0" borderId="11" xfId="0" applyNumberFormat="1" applyFont="1" applyBorder="1"/>
    <xf numFmtId="0" fontId="1" fillId="0" borderId="1" xfId="0" applyFont="1" applyBorder="1"/>
    <xf numFmtId="3" fontId="2" fillId="0" borderId="36" xfId="0" applyNumberFormat="1" applyFont="1" applyBorder="1"/>
    <xf numFmtId="9" fontId="2" fillId="0" borderId="27" xfId="0" applyNumberFormat="1" applyFont="1" applyBorder="1"/>
    <xf numFmtId="0" fontId="1" fillId="0" borderId="10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9" fontId="2" fillId="0" borderId="0" xfId="0" applyNumberFormat="1" applyFont="1" applyBorder="1"/>
    <xf numFmtId="9" fontId="2" fillId="0" borderId="36" xfId="0" applyNumberFormat="1" applyFont="1" applyBorder="1"/>
    <xf numFmtId="3" fontId="2" fillId="6" borderId="8" xfId="0" applyNumberFormat="1" applyFont="1" applyFill="1" applyBorder="1"/>
    <xf numFmtId="0" fontId="2" fillId="6" borderId="27" xfId="0" applyFont="1" applyFill="1" applyBorder="1"/>
    <xf numFmtId="0" fontId="2" fillId="0" borderId="6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36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Alignment="1">
      <alignment horizontal="left" indent="1"/>
    </xf>
    <xf numFmtId="4" fontId="2" fillId="0" borderId="0" xfId="0" applyNumberFormat="1" applyFont="1"/>
    <xf numFmtId="0" fontId="4" fillId="0" borderId="0" xfId="0" applyFont="1"/>
    <xf numFmtId="0" fontId="2" fillId="2" borderId="37" xfId="0" applyFont="1" applyFill="1" applyBorder="1" applyAlignment="1">
      <alignment horizontal="center" wrapText="1"/>
    </xf>
    <xf numFmtId="0" fontId="2" fillId="0" borderId="0" xfId="0" applyFont="1"/>
    <xf numFmtId="0" fontId="2" fillId="0" borderId="6" xfId="0" applyFont="1" applyBorder="1"/>
    <xf numFmtId="0" fontId="2" fillId="0" borderId="3" xfId="0" applyFont="1" applyBorder="1"/>
    <xf numFmtId="0" fontId="2" fillId="0" borderId="0" xfId="0" applyFont="1" applyBorder="1"/>
    <xf numFmtId="3" fontId="2" fillId="4" borderId="8" xfId="0" applyNumberFormat="1" applyFont="1" applyFill="1" applyBorder="1"/>
    <xf numFmtId="3" fontId="2" fillId="4" borderId="11" xfId="0" applyNumberFormat="1" applyFont="1" applyFill="1" applyBorder="1"/>
    <xf numFmtId="3" fontId="2" fillId="4" borderId="10" xfId="0" applyNumberFormat="1" applyFont="1" applyFill="1" applyBorder="1"/>
    <xf numFmtId="3" fontId="2" fillId="4" borderId="0" xfId="0" applyNumberFormat="1" applyFont="1" applyFill="1" applyBorder="1"/>
    <xf numFmtId="3" fontId="2" fillId="7" borderId="8" xfId="0" applyNumberFormat="1" applyFont="1" applyFill="1" applyBorder="1"/>
    <xf numFmtId="0" fontId="2" fillId="7" borderId="8" xfId="0" applyFont="1" applyFill="1" applyBorder="1"/>
    <xf numFmtId="3" fontId="2" fillId="5" borderId="8" xfId="0" applyNumberFormat="1" applyFont="1" applyFill="1" applyBorder="1"/>
    <xf numFmtId="3" fontId="5" fillId="5" borderId="8" xfId="0" applyNumberFormat="1" applyFont="1" applyFill="1" applyBorder="1"/>
    <xf numFmtId="3" fontId="6" fillId="5" borderId="8" xfId="0" applyNumberFormat="1" applyFont="1" applyFill="1" applyBorder="1"/>
    <xf numFmtId="3" fontId="2" fillId="5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98"/>
  <sheetViews>
    <sheetView tabSelected="1" topLeftCell="B1" zoomScaleNormal="100" workbookViewId="0">
      <pane xSplit="3" ySplit="3" topLeftCell="E4" activePane="bottomRight" state="frozen"/>
      <selection activeCell="B1" sqref="B1"/>
      <selection pane="topRight" activeCell="E1" sqref="E1"/>
      <selection pane="bottomLeft" activeCell="B4" sqref="B4"/>
      <selection pane="bottomRight" activeCell="AJ155" sqref="AJ155"/>
    </sheetView>
  </sheetViews>
  <sheetFormatPr defaultColWidth="8.7109375" defaultRowHeight="11.25" x14ac:dyDescent="0.2"/>
  <cols>
    <col min="1" max="1" width="17.42578125" style="2" customWidth="1"/>
    <col min="2" max="3" width="8.7109375" style="2" hidden="1" customWidth="1"/>
    <col min="4" max="4" width="12.42578125" style="2" hidden="1" customWidth="1"/>
    <col min="5" max="5" width="11.5703125" style="2" hidden="1" customWidth="1"/>
    <col min="6" max="6" width="11.85546875" style="2" hidden="1" customWidth="1"/>
    <col min="7" max="7" width="11.5703125" style="2" hidden="1" customWidth="1"/>
    <col min="8" max="8" width="10.85546875" style="2" hidden="1" customWidth="1"/>
    <col min="9" max="11" width="11.5703125" style="2" hidden="1" customWidth="1"/>
    <col min="12" max="12" width="14.140625" style="2" hidden="1" customWidth="1"/>
    <col min="13" max="13" width="12.42578125" style="2" hidden="1" customWidth="1"/>
    <col min="14" max="14" width="11.5703125" style="2" hidden="1" customWidth="1"/>
    <col min="15" max="15" width="10.5703125" style="2" hidden="1" customWidth="1"/>
    <col min="16" max="16" width="10.5703125" style="75" hidden="1" customWidth="1"/>
    <col min="17" max="17" width="10.140625" style="2" hidden="1" customWidth="1"/>
    <col min="18" max="18" width="12.5703125" style="2" hidden="1" customWidth="1"/>
    <col min="19" max="19" width="8.7109375" style="2" hidden="1" customWidth="1"/>
    <col min="20" max="20" width="8.7109375" style="2"/>
    <col min="21" max="21" width="23.5703125" style="2" customWidth="1"/>
    <col min="22" max="24" width="8.7109375" style="2" hidden="1" customWidth="1"/>
    <col min="25" max="25" width="5.7109375" style="101" hidden="1" customWidth="1"/>
    <col min="26" max="26" width="8.7109375" style="2" hidden="1" customWidth="1"/>
    <col min="27" max="27" width="5.7109375" style="101" hidden="1" customWidth="1"/>
    <col min="28" max="28" width="8.7109375" style="2" hidden="1" customWidth="1"/>
    <col min="29" max="29" width="5.7109375" style="75" hidden="1" customWidth="1"/>
    <col min="30" max="30" width="8.7109375" style="2" hidden="1" customWidth="1"/>
    <col min="31" max="31" width="5.7109375" style="75" hidden="1" customWidth="1"/>
    <col min="32" max="33" width="8.7109375" style="2" customWidth="1"/>
    <col min="34" max="34" width="8.7109375" style="2"/>
    <col min="35" max="35" width="3.42578125" style="2" customWidth="1"/>
    <col min="36" max="36" width="23.28515625" style="75" customWidth="1"/>
    <col min="37" max="37" width="5.85546875" style="2" customWidth="1"/>
    <col min="38" max="38" width="6.28515625" style="2" customWidth="1"/>
    <col min="39" max="16384" width="8.7109375" style="2"/>
  </cols>
  <sheetData>
    <row r="1" spans="1:18" ht="12" hidden="1" thickBot="1" x14ac:dyDescent="0.25">
      <c r="A1" s="1" t="s">
        <v>45</v>
      </c>
    </row>
    <row r="2" spans="1:18" ht="12" hidden="1" thickBot="1" x14ac:dyDescent="0.25">
      <c r="A2" s="2" t="s">
        <v>46</v>
      </c>
      <c r="E2" s="28"/>
      <c r="F2" s="29"/>
    </row>
    <row r="3" spans="1:18" ht="27.95" hidden="1" customHeight="1" thickBot="1" x14ac:dyDescent="0.25">
      <c r="A3" s="3"/>
      <c r="B3" s="4"/>
      <c r="C3" s="4"/>
      <c r="D3" s="4"/>
      <c r="E3" s="30" t="s">
        <v>12</v>
      </c>
      <c r="F3" s="31" t="s">
        <v>28</v>
      </c>
      <c r="G3" s="60" t="s">
        <v>13</v>
      </c>
      <c r="H3" s="61" t="s">
        <v>28</v>
      </c>
      <c r="I3" s="47" t="s">
        <v>11</v>
      </c>
      <c r="J3" s="48" t="s">
        <v>28</v>
      </c>
      <c r="K3" s="60" t="s">
        <v>14</v>
      </c>
      <c r="L3" s="62" t="s">
        <v>9</v>
      </c>
      <c r="M3" s="63" t="s">
        <v>28</v>
      </c>
      <c r="N3" s="47" t="s">
        <v>15</v>
      </c>
      <c r="O3" s="56" t="s">
        <v>28</v>
      </c>
      <c r="P3" s="100"/>
      <c r="Q3" s="64" t="s">
        <v>48</v>
      </c>
      <c r="R3" s="65" t="s">
        <v>47</v>
      </c>
    </row>
    <row r="4" spans="1:18" hidden="1" x14ac:dyDescent="0.2">
      <c r="A4" s="5" t="s">
        <v>5</v>
      </c>
      <c r="B4" s="6"/>
      <c r="C4" s="6"/>
      <c r="D4" s="6"/>
      <c r="E4" s="32"/>
      <c r="F4" s="33"/>
      <c r="G4" s="25"/>
      <c r="H4" s="42"/>
      <c r="I4" s="49"/>
      <c r="J4" s="50"/>
      <c r="K4" s="9"/>
      <c r="L4" s="8">
        <v>-2424930</v>
      </c>
      <c r="M4" s="51"/>
      <c r="N4" s="49"/>
      <c r="O4" s="57"/>
      <c r="P4" s="82"/>
      <c r="Q4" s="13"/>
      <c r="R4" s="13"/>
    </row>
    <row r="5" spans="1:18" hidden="1" x14ac:dyDescent="0.2">
      <c r="A5" s="7" t="s">
        <v>39</v>
      </c>
      <c r="B5" s="10" t="s">
        <v>0</v>
      </c>
      <c r="C5" s="10"/>
      <c r="D5" s="10"/>
      <c r="E5" s="34">
        <v>-130308</v>
      </c>
      <c r="F5" s="35">
        <f>SUM(F6:F17)</f>
        <v>-130308</v>
      </c>
      <c r="G5" s="26">
        <v>-3008</v>
      </c>
      <c r="H5" s="43">
        <f>SUM(H6:H17)</f>
        <v>-3008</v>
      </c>
      <c r="I5" s="36">
        <v>0</v>
      </c>
      <c r="J5" s="37">
        <f>SUM(J6:J17)</f>
        <v>0</v>
      </c>
      <c r="K5" s="14">
        <v>0</v>
      </c>
      <c r="L5" s="13"/>
      <c r="M5" s="52"/>
      <c r="N5" s="36"/>
      <c r="O5" s="39"/>
      <c r="P5" s="82"/>
      <c r="Q5" s="13"/>
      <c r="R5" s="13"/>
    </row>
    <row r="6" spans="1:18" hidden="1" x14ac:dyDescent="0.2">
      <c r="A6" s="12"/>
      <c r="B6" s="15" t="s">
        <v>16</v>
      </c>
      <c r="C6" s="16"/>
      <c r="D6" s="16"/>
      <c r="E6" s="34"/>
      <c r="F6" s="35">
        <v>-114943</v>
      </c>
      <c r="G6" s="26"/>
      <c r="H6" s="43">
        <v>-1008</v>
      </c>
      <c r="I6" s="36"/>
      <c r="J6" s="37">
        <v>0</v>
      </c>
      <c r="K6" s="14"/>
      <c r="L6" s="13"/>
      <c r="M6" s="52"/>
      <c r="N6" s="36"/>
      <c r="O6" s="39"/>
      <c r="P6" s="82"/>
      <c r="Q6" s="13"/>
      <c r="R6" s="13"/>
    </row>
    <row r="7" spans="1:18" hidden="1" x14ac:dyDescent="0.2">
      <c r="A7" s="12"/>
      <c r="B7" s="15" t="s">
        <v>17</v>
      </c>
      <c r="C7" s="16"/>
      <c r="D7" s="16"/>
      <c r="E7" s="34"/>
      <c r="F7" s="35">
        <v>6070</v>
      </c>
      <c r="G7" s="26"/>
      <c r="H7" s="43">
        <v>0</v>
      </c>
      <c r="I7" s="36"/>
      <c r="J7" s="37">
        <v>0</v>
      </c>
      <c r="K7" s="14"/>
      <c r="L7" s="13"/>
      <c r="M7" s="52"/>
      <c r="N7" s="36"/>
      <c r="O7" s="39"/>
      <c r="P7" s="82"/>
      <c r="Q7" s="13"/>
      <c r="R7" s="13"/>
    </row>
    <row r="8" spans="1:18" hidden="1" x14ac:dyDescent="0.2">
      <c r="A8" s="12"/>
      <c r="B8" s="15" t="s">
        <v>18</v>
      </c>
      <c r="C8" s="16"/>
      <c r="D8" s="16"/>
      <c r="E8" s="34"/>
      <c r="F8" s="35">
        <v>-15435</v>
      </c>
      <c r="G8" s="26"/>
      <c r="H8" s="43">
        <v>0</v>
      </c>
      <c r="I8" s="36"/>
      <c r="J8" s="37">
        <v>0</v>
      </c>
      <c r="K8" s="14"/>
      <c r="L8" s="13"/>
      <c r="M8" s="52"/>
      <c r="N8" s="36"/>
      <c r="O8" s="39"/>
      <c r="P8" s="82"/>
      <c r="Q8" s="13"/>
      <c r="R8" s="13"/>
    </row>
    <row r="9" spans="1:18" hidden="1" x14ac:dyDescent="0.2">
      <c r="A9" s="12"/>
      <c r="B9" s="15" t="s">
        <v>19</v>
      </c>
      <c r="C9" s="16"/>
      <c r="D9" s="16"/>
      <c r="E9" s="34"/>
      <c r="F9" s="35">
        <v>-1000</v>
      </c>
      <c r="G9" s="26"/>
      <c r="H9" s="43">
        <v>-2000</v>
      </c>
      <c r="I9" s="36"/>
      <c r="J9" s="37">
        <v>0</v>
      </c>
      <c r="K9" s="14"/>
      <c r="L9" s="13"/>
      <c r="M9" s="52"/>
      <c r="N9" s="36"/>
      <c r="O9" s="39"/>
      <c r="P9" s="82"/>
      <c r="Q9" s="13"/>
      <c r="R9" s="13"/>
    </row>
    <row r="10" spans="1:18" hidden="1" x14ac:dyDescent="0.2">
      <c r="A10" s="12"/>
      <c r="B10" s="15" t="s">
        <v>20</v>
      </c>
      <c r="C10" s="16"/>
      <c r="D10" s="16"/>
      <c r="E10" s="34"/>
      <c r="F10" s="35">
        <v>-1000</v>
      </c>
      <c r="G10" s="26"/>
      <c r="H10" s="43">
        <v>0</v>
      </c>
      <c r="I10" s="36"/>
      <c r="J10" s="37">
        <v>0</v>
      </c>
      <c r="K10" s="14"/>
      <c r="L10" s="13"/>
      <c r="M10" s="52"/>
      <c r="N10" s="36"/>
      <c r="O10" s="39"/>
      <c r="P10" s="82"/>
      <c r="Q10" s="13"/>
      <c r="R10" s="13"/>
    </row>
    <row r="11" spans="1:18" hidden="1" x14ac:dyDescent="0.2">
      <c r="A11" s="12"/>
      <c r="B11" s="15" t="s">
        <v>21</v>
      </c>
      <c r="C11" s="16"/>
      <c r="D11" s="16"/>
      <c r="E11" s="34"/>
      <c r="F11" s="35">
        <v>-2000</v>
      </c>
      <c r="G11" s="26"/>
      <c r="H11" s="43">
        <v>0</v>
      </c>
      <c r="I11" s="36"/>
      <c r="J11" s="37">
        <v>0</v>
      </c>
      <c r="K11" s="14"/>
      <c r="L11" s="13"/>
      <c r="M11" s="52"/>
      <c r="N11" s="36"/>
      <c r="O11" s="39"/>
      <c r="P11" s="82"/>
      <c r="Q11" s="13"/>
      <c r="R11" s="13"/>
    </row>
    <row r="12" spans="1:18" hidden="1" x14ac:dyDescent="0.2">
      <c r="A12" s="12"/>
      <c r="B12" s="15" t="s">
        <v>22</v>
      </c>
      <c r="C12" s="16"/>
      <c r="D12" s="16"/>
      <c r="E12" s="34"/>
      <c r="F12" s="35">
        <v>-1000</v>
      </c>
      <c r="G12" s="26"/>
      <c r="H12" s="43">
        <v>0</v>
      </c>
      <c r="I12" s="36"/>
      <c r="J12" s="37">
        <v>0</v>
      </c>
      <c r="K12" s="14"/>
      <c r="L12" s="13"/>
      <c r="M12" s="52"/>
      <c r="N12" s="36"/>
      <c r="O12" s="39"/>
      <c r="P12" s="82"/>
      <c r="Q12" s="13"/>
      <c r="R12" s="13"/>
    </row>
    <row r="13" spans="1:18" hidden="1" x14ac:dyDescent="0.2">
      <c r="A13" s="12"/>
      <c r="B13" s="15" t="s">
        <v>23</v>
      </c>
      <c r="C13" s="16"/>
      <c r="D13" s="16"/>
      <c r="E13" s="34"/>
      <c r="F13" s="35">
        <v>0</v>
      </c>
      <c r="G13" s="26"/>
      <c r="H13" s="43">
        <v>0</v>
      </c>
      <c r="I13" s="36"/>
      <c r="J13" s="37">
        <v>0</v>
      </c>
      <c r="K13" s="14"/>
      <c r="L13" s="13"/>
      <c r="M13" s="52"/>
      <c r="N13" s="36"/>
      <c r="O13" s="39"/>
      <c r="P13" s="82"/>
      <c r="Q13" s="13"/>
      <c r="R13" s="13"/>
    </row>
    <row r="14" spans="1:18" hidden="1" x14ac:dyDescent="0.2">
      <c r="A14" s="12"/>
      <c r="B14" s="15" t="s">
        <v>24</v>
      </c>
      <c r="C14" s="16"/>
      <c r="D14" s="16"/>
      <c r="E14" s="34"/>
      <c r="F14" s="35">
        <v>0</v>
      </c>
      <c r="G14" s="26"/>
      <c r="H14" s="43">
        <v>0</v>
      </c>
      <c r="I14" s="36"/>
      <c r="J14" s="37">
        <v>0</v>
      </c>
      <c r="K14" s="14"/>
      <c r="L14" s="13"/>
      <c r="M14" s="52"/>
      <c r="N14" s="36"/>
      <c r="O14" s="39"/>
      <c r="P14" s="82"/>
      <c r="Q14" s="13"/>
      <c r="R14" s="13"/>
    </row>
    <row r="15" spans="1:18" hidden="1" x14ac:dyDescent="0.2">
      <c r="A15" s="12"/>
      <c r="B15" s="15" t="s">
        <v>25</v>
      </c>
      <c r="C15" s="16"/>
      <c r="D15" s="16"/>
      <c r="E15" s="34"/>
      <c r="F15" s="35">
        <v>0</v>
      </c>
      <c r="G15" s="26"/>
      <c r="H15" s="43">
        <v>0</v>
      </c>
      <c r="I15" s="36"/>
      <c r="J15" s="37">
        <v>0</v>
      </c>
      <c r="K15" s="14"/>
      <c r="L15" s="13"/>
      <c r="M15" s="52"/>
      <c r="N15" s="36"/>
      <c r="O15" s="39"/>
      <c r="P15" s="82"/>
      <c r="Q15" s="13"/>
      <c r="R15" s="13"/>
    </row>
    <row r="16" spans="1:18" hidden="1" x14ac:dyDescent="0.2">
      <c r="A16" s="12"/>
      <c r="B16" s="15" t="s">
        <v>26</v>
      </c>
      <c r="C16" s="16"/>
      <c r="D16" s="16"/>
      <c r="E16" s="34"/>
      <c r="F16" s="35">
        <v>-1000</v>
      </c>
      <c r="G16" s="26"/>
      <c r="H16" s="43">
        <v>0</v>
      </c>
      <c r="I16" s="36"/>
      <c r="J16" s="37">
        <v>0</v>
      </c>
      <c r="K16" s="14"/>
      <c r="L16" s="13"/>
      <c r="M16" s="52"/>
      <c r="N16" s="36"/>
      <c r="O16" s="39"/>
      <c r="P16" s="82"/>
      <c r="Q16" s="13"/>
      <c r="R16" s="13"/>
    </row>
    <row r="17" spans="1:18" hidden="1" x14ac:dyDescent="0.2">
      <c r="A17" s="12"/>
      <c r="B17" s="15" t="s">
        <v>27</v>
      </c>
      <c r="C17" s="16"/>
      <c r="D17" s="16"/>
      <c r="E17" s="34"/>
      <c r="F17" s="35">
        <v>0</v>
      </c>
      <c r="G17" s="26"/>
      <c r="H17" s="43">
        <v>0</v>
      </c>
      <c r="I17" s="36"/>
      <c r="J17" s="37">
        <v>0</v>
      </c>
      <c r="K17" s="14"/>
      <c r="L17" s="13"/>
      <c r="M17" s="52"/>
      <c r="N17" s="36"/>
      <c r="O17" s="39"/>
      <c r="P17" s="82"/>
      <c r="Q17" s="13"/>
      <c r="R17" s="13"/>
    </row>
    <row r="18" spans="1:18" hidden="1" x14ac:dyDescent="0.2">
      <c r="A18" s="12"/>
      <c r="B18" s="15"/>
      <c r="C18" s="16"/>
      <c r="D18" s="16"/>
      <c r="E18" s="34"/>
      <c r="F18" s="35"/>
      <c r="G18" s="26"/>
      <c r="H18" s="43"/>
      <c r="I18" s="36"/>
      <c r="J18" s="37"/>
      <c r="K18" s="14"/>
      <c r="L18" s="13"/>
      <c r="M18" s="52"/>
      <c r="N18" s="36"/>
      <c r="O18" s="39"/>
      <c r="P18" s="82"/>
      <c r="Q18" s="13"/>
      <c r="R18" s="13"/>
    </row>
    <row r="19" spans="1:18" hidden="1" x14ac:dyDescent="0.2">
      <c r="A19" s="12" t="s">
        <v>40</v>
      </c>
      <c r="B19" s="10" t="s">
        <v>1</v>
      </c>
      <c r="C19" s="10"/>
      <c r="D19" s="10"/>
      <c r="E19" s="34">
        <v>-166984</v>
      </c>
      <c r="F19" s="35">
        <f>SUM(F20:F31)</f>
        <v>-166984</v>
      </c>
      <c r="G19" s="26">
        <v>-104256</v>
      </c>
      <c r="H19" s="43">
        <f>SUM(H20:H31)</f>
        <v>-104256</v>
      </c>
      <c r="I19" s="34">
        <v>-58800</v>
      </c>
      <c r="J19" s="35">
        <f>SUM(J20:J31)</f>
        <v>-58800</v>
      </c>
      <c r="K19" s="13">
        <v>0</v>
      </c>
      <c r="L19" s="13">
        <v>0</v>
      </c>
      <c r="M19" s="52"/>
      <c r="N19" s="34">
        <v>0</v>
      </c>
      <c r="O19" s="38"/>
      <c r="P19" s="52"/>
      <c r="Q19" s="13">
        <v>0</v>
      </c>
      <c r="R19" s="13"/>
    </row>
    <row r="20" spans="1:18" hidden="1" x14ac:dyDescent="0.2">
      <c r="A20" s="12"/>
      <c r="B20" s="15" t="s">
        <v>16</v>
      </c>
      <c r="C20" s="16"/>
      <c r="D20" s="16"/>
      <c r="E20" s="34"/>
      <c r="F20" s="35">
        <v>-1000</v>
      </c>
      <c r="G20" s="26"/>
      <c r="H20" s="43">
        <v>-11080</v>
      </c>
      <c r="I20" s="34"/>
      <c r="J20" s="35">
        <v>-3150</v>
      </c>
      <c r="K20" s="13"/>
      <c r="L20" s="13"/>
      <c r="M20" s="52"/>
      <c r="N20" s="34"/>
      <c r="O20" s="38"/>
      <c r="P20" s="52"/>
      <c r="Q20" s="13"/>
      <c r="R20" s="13"/>
    </row>
    <row r="21" spans="1:18" hidden="1" x14ac:dyDescent="0.2">
      <c r="A21" s="12"/>
      <c r="B21" s="15" t="s">
        <v>17</v>
      </c>
      <c r="C21" s="16"/>
      <c r="D21" s="16"/>
      <c r="E21" s="34"/>
      <c r="F21" s="35">
        <v>-7484</v>
      </c>
      <c r="G21" s="26"/>
      <c r="H21" s="43">
        <v>-11088</v>
      </c>
      <c r="I21" s="34"/>
      <c r="J21" s="35">
        <v>-4200</v>
      </c>
      <c r="K21" s="13"/>
      <c r="L21" s="13"/>
      <c r="M21" s="52"/>
      <c r="N21" s="34"/>
      <c r="O21" s="38"/>
      <c r="P21" s="52"/>
      <c r="Q21" s="13"/>
      <c r="R21" s="13"/>
    </row>
    <row r="22" spans="1:18" hidden="1" x14ac:dyDescent="0.2">
      <c r="A22" s="12"/>
      <c r="B22" s="15" t="s">
        <v>18</v>
      </c>
      <c r="C22" s="16"/>
      <c r="D22" s="16"/>
      <c r="E22" s="34"/>
      <c r="F22" s="35">
        <v>-12000</v>
      </c>
      <c r="G22" s="26"/>
      <c r="H22" s="43">
        <v>-13080</v>
      </c>
      <c r="I22" s="34"/>
      <c r="J22" s="35">
        <v>-6300</v>
      </c>
      <c r="K22" s="13"/>
      <c r="L22" s="13"/>
      <c r="M22" s="52"/>
      <c r="N22" s="34"/>
      <c r="O22" s="38"/>
      <c r="P22" s="52"/>
      <c r="Q22" s="13"/>
      <c r="R22" s="13"/>
    </row>
    <row r="23" spans="1:18" hidden="1" x14ac:dyDescent="0.2">
      <c r="A23" s="12"/>
      <c r="B23" s="15" t="s">
        <v>19</v>
      </c>
      <c r="C23" s="16"/>
      <c r="D23" s="16"/>
      <c r="E23" s="34"/>
      <c r="F23" s="35">
        <v>-12000</v>
      </c>
      <c r="G23" s="26"/>
      <c r="H23" s="43">
        <v>-8000</v>
      </c>
      <c r="I23" s="34"/>
      <c r="J23" s="35">
        <v>-6300</v>
      </c>
      <c r="K23" s="13"/>
      <c r="L23" s="13"/>
      <c r="M23" s="52"/>
      <c r="N23" s="34"/>
      <c r="O23" s="38"/>
      <c r="P23" s="52"/>
      <c r="Q23" s="13"/>
      <c r="R23" s="13"/>
    </row>
    <row r="24" spans="1:18" hidden="1" x14ac:dyDescent="0.2">
      <c r="A24" s="12"/>
      <c r="B24" s="15" t="s">
        <v>20</v>
      </c>
      <c r="C24" s="16"/>
      <c r="D24" s="16"/>
      <c r="E24" s="34"/>
      <c r="F24" s="35">
        <v>-17000</v>
      </c>
      <c r="G24" s="26"/>
      <c r="H24" s="43">
        <v>-15000</v>
      </c>
      <c r="I24" s="34"/>
      <c r="J24" s="35">
        <v>-7350</v>
      </c>
      <c r="K24" s="13"/>
      <c r="L24" s="13"/>
      <c r="M24" s="52"/>
      <c r="N24" s="34"/>
      <c r="O24" s="38"/>
      <c r="P24" s="52"/>
      <c r="Q24" s="13"/>
      <c r="R24" s="13"/>
    </row>
    <row r="25" spans="1:18" hidden="1" x14ac:dyDescent="0.2">
      <c r="A25" s="12"/>
      <c r="B25" s="15" t="s">
        <v>21</v>
      </c>
      <c r="C25" s="16"/>
      <c r="D25" s="16"/>
      <c r="E25" s="34"/>
      <c r="F25" s="35">
        <v>-14000</v>
      </c>
      <c r="G25" s="26"/>
      <c r="H25" s="43">
        <v>-8000</v>
      </c>
      <c r="I25" s="34"/>
      <c r="J25" s="35">
        <v>0</v>
      </c>
      <c r="K25" s="13"/>
      <c r="L25" s="13"/>
      <c r="M25" s="52"/>
      <c r="N25" s="34"/>
      <c r="O25" s="38"/>
      <c r="P25" s="52"/>
      <c r="Q25" s="13"/>
      <c r="R25" s="13"/>
    </row>
    <row r="26" spans="1:18" hidden="1" x14ac:dyDescent="0.2">
      <c r="A26" s="12"/>
      <c r="B26" s="15" t="s">
        <v>22</v>
      </c>
      <c r="C26" s="16"/>
      <c r="D26" s="16"/>
      <c r="E26" s="34"/>
      <c r="F26" s="35">
        <v>-15000</v>
      </c>
      <c r="G26" s="26"/>
      <c r="H26" s="43">
        <v>-6000</v>
      </c>
      <c r="I26" s="34"/>
      <c r="J26" s="35">
        <v>-3150</v>
      </c>
      <c r="K26" s="13"/>
      <c r="L26" s="13"/>
      <c r="M26" s="52"/>
      <c r="N26" s="34"/>
      <c r="O26" s="38"/>
      <c r="P26" s="52"/>
      <c r="Q26" s="13"/>
      <c r="R26" s="13"/>
    </row>
    <row r="27" spans="1:18" hidden="1" x14ac:dyDescent="0.2">
      <c r="A27" s="12"/>
      <c r="B27" s="15" t="s">
        <v>23</v>
      </c>
      <c r="C27" s="16"/>
      <c r="D27" s="16"/>
      <c r="E27" s="34"/>
      <c r="F27" s="35">
        <v>-15000</v>
      </c>
      <c r="G27" s="26"/>
      <c r="H27" s="43">
        <v>-8000</v>
      </c>
      <c r="I27" s="34"/>
      <c r="J27" s="35">
        <v>-1050</v>
      </c>
      <c r="K27" s="13"/>
      <c r="L27" s="13"/>
      <c r="M27" s="52"/>
      <c r="N27" s="34"/>
      <c r="O27" s="38"/>
      <c r="P27" s="52"/>
      <c r="Q27" s="13"/>
      <c r="R27" s="13"/>
    </row>
    <row r="28" spans="1:18" hidden="1" x14ac:dyDescent="0.2">
      <c r="A28" s="12"/>
      <c r="B28" s="15" t="s">
        <v>24</v>
      </c>
      <c r="C28" s="16"/>
      <c r="D28" s="16"/>
      <c r="E28" s="34"/>
      <c r="F28" s="35">
        <v>-24500</v>
      </c>
      <c r="G28" s="26"/>
      <c r="H28" s="43">
        <v>-7000</v>
      </c>
      <c r="I28" s="34"/>
      <c r="J28" s="35">
        <v>-4200</v>
      </c>
      <c r="K28" s="13"/>
      <c r="L28" s="13"/>
      <c r="M28" s="52"/>
      <c r="N28" s="34"/>
      <c r="O28" s="38"/>
      <c r="P28" s="52"/>
      <c r="Q28" s="13"/>
      <c r="R28" s="13"/>
    </row>
    <row r="29" spans="1:18" hidden="1" x14ac:dyDescent="0.2">
      <c r="A29" s="12"/>
      <c r="B29" s="15" t="s">
        <v>25</v>
      </c>
      <c r="C29" s="16"/>
      <c r="D29" s="16"/>
      <c r="E29" s="34"/>
      <c r="F29" s="35">
        <v>-9000</v>
      </c>
      <c r="G29" s="26"/>
      <c r="H29" s="43">
        <v>-10000</v>
      </c>
      <c r="I29" s="34"/>
      <c r="J29" s="35">
        <v>-7350</v>
      </c>
      <c r="K29" s="13"/>
      <c r="L29" s="13"/>
      <c r="M29" s="52"/>
      <c r="N29" s="34"/>
      <c r="O29" s="38"/>
      <c r="P29" s="52"/>
      <c r="Q29" s="13"/>
      <c r="R29" s="13"/>
    </row>
    <row r="30" spans="1:18" hidden="1" x14ac:dyDescent="0.2">
      <c r="A30" s="12"/>
      <c r="B30" s="15" t="s">
        <v>26</v>
      </c>
      <c r="C30" s="16"/>
      <c r="D30" s="16"/>
      <c r="E30" s="34"/>
      <c r="F30" s="35">
        <v>-14000</v>
      </c>
      <c r="G30" s="26"/>
      <c r="H30" s="43">
        <v>-4000</v>
      </c>
      <c r="I30" s="34"/>
      <c r="J30" s="35">
        <v>-8400</v>
      </c>
      <c r="K30" s="13"/>
      <c r="L30" s="13"/>
      <c r="M30" s="52"/>
      <c r="N30" s="34"/>
      <c r="O30" s="38"/>
      <c r="P30" s="52"/>
      <c r="Q30" s="13"/>
      <c r="R30" s="13"/>
    </row>
    <row r="31" spans="1:18" hidden="1" x14ac:dyDescent="0.2">
      <c r="A31" s="12"/>
      <c r="B31" s="15" t="s">
        <v>27</v>
      </c>
      <c r="C31" s="16"/>
      <c r="D31" s="16"/>
      <c r="E31" s="34"/>
      <c r="F31" s="35">
        <v>-26000</v>
      </c>
      <c r="G31" s="26"/>
      <c r="H31" s="43">
        <v>-3008</v>
      </c>
      <c r="I31" s="34"/>
      <c r="J31" s="35">
        <v>-7350</v>
      </c>
      <c r="K31" s="13"/>
      <c r="L31" s="13"/>
      <c r="M31" s="52"/>
      <c r="N31" s="34"/>
      <c r="O31" s="38"/>
      <c r="P31" s="52"/>
      <c r="Q31" s="13"/>
      <c r="R31" s="13"/>
    </row>
    <row r="32" spans="1:18" hidden="1" x14ac:dyDescent="0.2">
      <c r="A32" s="12"/>
      <c r="B32" s="15"/>
      <c r="C32" s="16"/>
      <c r="D32" s="16"/>
      <c r="E32" s="34"/>
      <c r="F32" s="35"/>
      <c r="G32" s="26"/>
      <c r="H32" s="43"/>
      <c r="I32" s="34"/>
      <c r="J32" s="35"/>
      <c r="K32" s="13"/>
      <c r="L32" s="13"/>
      <c r="M32" s="52"/>
      <c r="N32" s="34"/>
      <c r="O32" s="38"/>
      <c r="P32" s="52"/>
      <c r="Q32" s="13"/>
      <c r="R32" s="13"/>
    </row>
    <row r="33" spans="1:18" hidden="1" x14ac:dyDescent="0.2">
      <c r="A33" s="12" t="s">
        <v>41</v>
      </c>
      <c r="B33" s="10" t="s">
        <v>2</v>
      </c>
      <c r="C33" s="10"/>
      <c r="D33" s="10"/>
      <c r="E33" s="34">
        <v>-875591</v>
      </c>
      <c r="F33" s="35">
        <f>SUM(F34:F45)</f>
        <v>-875591</v>
      </c>
      <c r="G33" s="26">
        <v>-864389</v>
      </c>
      <c r="H33" s="43">
        <f>SUM(H34:H45)</f>
        <v>-864389</v>
      </c>
      <c r="I33" s="34">
        <v>-693450</v>
      </c>
      <c r="J33" s="35">
        <f>SUM(J34:J45)</f>
        <v>-693450</v>
      </c>
      <c r="K33" s="13">
        <v>0</v>
      </c>
      <c r="L33" s="13">
        <v>0</v>
      </c>
      <c r="M33" s="52"/>
      <c r="N33" s="34">
        <v>0</v>
      </c>
      <c r="O33" s="38"/>
      <c r="P33" s="52"/>
      <c r="Q33" s="13">
        <v>0</v>
      </c>
      <c r="R33" s="13"/>
    </row>
    <row r="34" spans="1:18" hidden="1" x14ac:dyDescent="0.2">
      <c r="A34" s="12"/>
      <c r="B34" s="15" t="s">
        <v>16</v>
      </c>
      <c r="C34" s="16"/>
      <c r="D34" s="16"/>
      <c r="E34" s="34"/>
      <c r="F34" s="35">
        <v>-11000</v>
      </c>
      <c r="G34" s="26"/>
      <c r="H34" s="43">
        <v>-85664</v>
      </c>
      <c r="I34" s="34"/>
      <c r="J34" s="35">
        <v>-50350</v>
      </c>
      <c r="K34" s="13"/>
      <c r="L34" s="13"/>
      <c r="M34" s="52"/>
      <c r="N34" s="34"/>
      <c r="O34" s="38"/>
      <c r="P34" s="52"/>
      <c r="Q34" s="13"/>
      <c r="R34" s="13"/>
    </row>
    <row r="35" spans="1:18" hidden="1" x14ac:dyDescent="0.2">
      <c r="A35" s="12"/>
      <c r="B35" s="15" t="s">
        <v>17</v>
      </c>
      <c r="C35" s="16"/>
      <c r="D35" s="16"/>
      <c r="E35" s="34"/>
      <c r="F35" s="35">
        <v>-48589</v>
      </c>
      <c r="G35" s="26"/>
      <c r="H35" s="43">
        <v>-83676</v>
      </c>
      <c r="I35" s="34"/>
      <c r="J35" s="35">
        <v>-53400</v>
      </c>
      <c r="K35" s="13"/>
      <c r="L35" s="13"/>
      <c r="M35" s="52"/>
      <c r="N35" s="34"/>
      <c r="O35" s="38"/>
      <c r="P35" s="52"/>
      <c r="Q35" s="13"/>
      <c r="R35" s="13"/>
    </row>
    <row r="36" spans="1:18" hidden="1" x14ac:dyDescent="0.2">
      <c r="A36" s="12"/>
      <c r="B36" s="15" t="s">
        <v>18</v>
      </c>
      <c r="C36" s="16"/>
      <c r="D36" s="16"/>
      <c r="E36" s="34"/>
      <c r="F36" s="35">
        <v>-64500</v>
      </c>
      <c r="G36" s="26"/>
      <c r="H36" s="43">
        <v>-89016</v>
      </c>
      <c r="I36" s="34"/>
      <c r="J36" s="35">
        <v>-52250</v>
      </c>
      <c r="K36" s="13"/>
      <c r="L36" s="13"/>
      <c r="M36" s="52"/>
      <c r="N36" s="34"/>
      <c r="O36" s="38"/>
      <c r="P36" s="52"/>
      <c r="Q36" s="13"/>
      <c r="R36" s="13"/>
    </row>
    <row r="37" spans="1:18" hidden="1" x14ac:dyDescent="0.2">
      <c r="A37" s="12"/>
      <c r="B37" s="15" t="s">
        <v>19</v>
      </c>
      <c r="C37" s="16"/>
      <c r="D37" s="16"/>
      <c r="E37" s="34"/>
      <c r="F37" s="35">
        <v>-58331</v>
      </c>
      <c r="G37" s="26"/>
      <c r="H37" s="43">
        <v>-71369</v>
      </c>
      <c r="I37" s="34"/>
      <c r="J37" s="35">
        <v>-72100</v>
      </c>
      <c r="K37" s="13"/>
      <c r="L37" s="13"/>
      <c r="M37" s="52"/>
      <c r="N37" s="34"/>
      <c r="O37" s="38"/>
      <c r="P37" s="52"/>
      <c r="Q37" s="13"/>
      <c r="R37" s="13"/>
    </row>
    <row r="38" spans="1:18" hidden="1" x14ac:dyDescent="0.2">
      <c r="A38" s="12"/>
      <c r="B38" s="15" t="s">
        <v>20</v>
      </c>
      <c r="C38" s="16"/>
      <c r="D38" s="16"/>
      <c r="E38" s="34"/>
      <c r="F38" s="35">
        <v>-93590</v>
      </c>
      <c r="G38" s="26"/>
      <c r="H38" s="43">
        <v>-97000</v>
      </c>
      <c r="I38" s="34"/>
      <c r="J38" s="35">
        <v>-80500</v>
      </c>
      <c r="K38" s="13"/>
      <c r="L38" s="13"/>
      <c r="M38" s="52"/>
      <c r="N38" s="34"/>
      <c r="O38" s="38"/>
      <c r="P38" s="52"/>
      <c r="Q38" s="13"/>
      <c r="R38" s="13"/>
    </row>
    <row r="39" spans="1:18" hidden="1" x14ac:dyDescent="0.2">
      <c r="A39" s="12"/>
      <c r="B39" s="15" t="s">
        <v>21</v>
      </c>
      <c r="C39" s="16"/>
      <c r="D39" s="16"/>
      <c r="E39" s="34"/>
      <c r="F39" s="35">
        <v>-119935</v>
      </c>
      <c r="G39" s="26"/>
      <c r="H39" s="43">
        <v>-49000</v>
      </c>
      <c r="I39" s="34"/>
      <c r="J39" s="35">
        <v>-82200</v>
      </c>
      <c r="K39" s="13"/>
      <c r="L39" s="13"/>
      <c r="M39" s="52"/>
      <c r="N39" s="34"/>
      <c r="O39" s="38"/>
      <c r="P39" s="52"/>
      <c r="Q39" s="13"/>
      <c r="R39" s="13"/>
    </row>
    <row r="40" spans="1:18" hidden="1" x14ac:dyDescent="0.2">
      <c r="A40" s="12"/>
      <c r="B40" s="15" t="s">
        <v>22</v>
      </c>
      <c r="C40" s="16"/>
      <c r="D40" s="16"/>
      <c r="E40" s="34"/>
      <c r="F40" s="35">
        <v>-46000</v>
      </c>
      <c r="G40" s="26"/>
      <c r="H40" s="43">
        <v>-44000</v>
      </c>
      <c r="I40" s="34"/>
      <c r="J40" s="35">
        <v>-41850</v>
      </c>
      <c r="K40" s="13"/>
      <c r="L40" s="13"/>
      <c r="M40" s="52"/>
      <c r="N40" s="34"/>
      <c r="O40" s="38"/>
      <c r="P40" s="52"/>
      <c r="Q40" s="13"/>
      <c r="R40" s="13"/>
    </row>
    <row r="41" spans="1:18" hidden="1" x14ac:dyDescent="0.2">
      <c r="A41" s="12"/>
      <c r="B41" s="15" t="s">
        <v>23</v>
      </c>
      <c r="C41" s="16"/>
      <c r="D41" s="16"/>
      <c r="E41" s="34"/>
      <c r="F41" s="35">
        <v>-52494</v>
      </c>
      <c r="G41" s="26"/>
      <c r="H41" s="43">
        <v>-121500</v>
      </c>
      <c r="I41" s="34"/>
      <c r="J41" s="35">
        <v>-72700</v>
      </c>
      <c r="K41" s="13"/>
      <c r="L41" s="13"/>
      <c r="M41" s="52"/>
      <c r="N41" s="34"/>
      <c r="O41" s="38"/>
      <c r="P41" s="52"/>
      <c r="Q41" s="13"/>
      <c r="R41" s="13"/>
    </row>
    <row r="42" spans="1:18" hidden="1" x14ac:dyDescent="0.2">
      <c r="A42" s="12"/>
      <c r="B42" s="15" t="s">
        <v>24</v>
      </c>
      <c r="C42" s="16"/>
      <c r="D42" s="16"/>
      <c r="E42" s="34"/>
      <c r="F42" s="35">
        <v>-136238</v>
      </c>
      <c r="G42" s="26"/>
      <c r="H42" s="43">
        <v>-49000</v>
      </c>
      <c r="I42" s="34"/>
      <c r="J42" s="35">
        <v>-46950</v>
      </c>
      <c r="K42" s="13"/>
      <c r="L42" s="13"/>
      <c r="M42" s="52"/>
      <c r="N42" s="34"/>
      <c r="O42" s="38"/>
      <c r="P42" s="52"/>
      <c r="Q42" s="13"/>
      <c r="R42" s="13"/>
    </row>
    <row r="43" spans="1:18" hidden="1" x14ac:dyDescent="0.2">
      <c r="A43" s="12"/>
      <c r="B43" s="15" t="s">
        <v>25</v>
      </c>
      <c r="C43" s="16"/>
      <c r="D43" s="16"/>
      <c r="E43" s="34"/>
      <c r="F43" s="35">
        <v>-55000</v>
      </c>
      <c r="G43" s="26"/>
      <c r="H43" s="43">
        <v>-77000</v>
      </c>
      <c r="I43" s="34"/>
      <c r="J43" s="35">
        <v>-40200</v>
      </c>
      <c r="K43" s="13"/>
      <c r="L43" s="13"/>
      <c r="M43" s="52"/>
      <c r="N43" s="34"/>
      <c r="O43" s="38"/>
      <c r="P43" s="52"/>
      <c r="Q43" s="13"/>
      <c r="R43" s="13"/>
    </row>
    <row r="44" spans="1:18" hidden="1" x14ac:dyDescent="0.2">
      <c r="A44" s="12"/>
      <c r="B44" s="15" t="s">
        <v>26</v>
      </c>
      <c r="C44" s="16"/>
      <c r="D44" s="16"/>
      <c r="E44" s="34"/>
      <c r="F44" s="35">
        <v>-91914</v>
      </c>
      <c r="G44" s="26"/>
      <c r="H44" s="43">
        <v>-48664</v>
      </c>
      <c r="I44" s="34"/>
      <c r="J44" s="35">
        <v>-57100</v>
      </c>
      <c r="K44" s="13"/>
      <c r="L44" s="13"/>
      <c r="M44" s="52"/>
      <c r="N44" s="34"/>
      <c r="O44" s="38"/>
      <c r="P44" s="52"/>
      <c r="Q44" s="13"/>
      <c r="R44" s="13"/>
    </row>
    <row r="45" spans="1:18" hidden="1" x14ac:dyDescent="0.2">
      <c r="A45" s="12"/>
      <c r="B45" s="15" t="s">
        <v>27</v>
      </c>
      <c r="C45" s="16"/>
      <c r="D45" s="16"/>
      <c r="E45" s="34"/>
      <c r="F45" s="35">
        <v>-98000</v>
      </c>
      <c r="G45" s="26"/>
      <c r="H45" s="43">
        <v>-48500</v>
      </c>
      <c r="I45" s="34"/>
      <c r="J45" s="35">
        <v>-43850</v>
      </c>
      <c r="K45" s="13"/>
      <c r="L45" s="13"/>
      <c r="M45" s="52"/>
      <c r="N45" s="34"/>
      <c r="O45" s="38"/>
      <c r="P45" s="52"/>
      <c r="Q45" s="13"/>
      <c r="R45" s="13"/>
    </row>
    <row r="46" spans="1:18" hidden="1" x14ac:dyDescent="0.2">
      <c r="A46" s="12"/>
      <c r="B46" s="15"/>
      <c r="C46" s="16"/>
      <c r="D46" s="16"/>
      <c r="E46" s="34"/>
      <c r="F46" s="35"/>
      <c r="G46" s="26"/>
      <c r="H46" s="43"/>
      <c r="I46" s="34"/>
      <c r="J46" s="35"/>
      <c r="K46" s="13"/>
      <c r="L46" s="13"/>
      <c r="M46" s="52"/>
      <c r="N46" s="34"/>
      <c r="O46" s="38"/>
      <c r="P46" s="52"/>
      <c r="Q46" s="13"/>
      <c r="R46" s="13"/>
    </row>
    <row r="47" spans="1:18" hidden="1" x14ac:dyDescent="0.2">
      <c r="A47" s="12" t="s">
        <v>42</v>
      </c>
      <c r="B47" s="10" t="s">
        <v>3</v>
      </c>
      <c r="C47" s="10"/>
      <c r="D47" s="10"/>
      <c r="E47" s="34">
        <v>-283042</v>
      </c>
      <c r="F47" s="35">
        <f>SUM(F48:F59)</f>
        <v>-283042</v>
      </c>
      <c r="G47" s="26">
        <v>-389414</v>
      </c>
      <c r="H47" s="43">
        <f>SUM(H48:H59)</f>
        <v>-389414</v>
      </c>
      <c r="I47" s="34">
        <v>-392076</v>
      </c>
      <c r="J47" s="35">
        <f>SUM(J48:J59)</f>
        <v>-392076</v>
      </c>
      <c r="K47" s="13">
        <v>0</v>
      </c>
      <c r="L47" s="13">
        <v>0</v>
      </c>
      <c r="M47" s="52"/>
      <c r="N47" s="34">
        <v>0</v>
      </c>
      <c r="O47" s="38"/>
      <c r="P47" s="52"/>
      <c r="Q47" s="13">
        <v>0</v>
      </c>
      <c r="R47" s="13"/>
    </row>
    <row r="48" spans="1:18" hidden="1" x14ac:dyDescent="0.2">
      <c r="A48" s="12"/>
      <c r="B48" s="15" t="s">
        <v>16</v>
      </c>
      <c r="C48" s="16"/>
      <c r="D48" s="16"/>
      <c r="E48" s="34"/>
      <c r="F48" s="35">
        <v>-1000</v>
      </c>
      <c r="G48" s="26"/>
      <c r="H48" s="43">
        <v>-25488</v>
      </c>
      <c r="I48" s="34"/>
      <c r="J48" s="35">
        <v>-13663</v>
      </c>
      <c r="K48" s="13"/>
      <c r="L48" s="13"/>
      <c r="M48" s="52"/>
      <c r="N48" s="34"/>
      <c r="O48" s="38"/>
      <c r="P48" s="52"/>
      <c r="Q48" s="13"/>
      <c r="R48" s="13"/>
    </row>
    <row r="49" spans="1:18" hidden="1" x14ac:dyDescent="0.2">
      <c r="A49" s="12"/>
      <c r="B49" s="15" t="s">
        <v>17</v>
      </c>
      <c r="C49" s="16"/>
      <c r="D49" s="16"/>
      <c r="E49" s="34"/>
      <c r="F49" s="35">
        <v>-4762</v>
      </c>
      <c r="G49" s="26"/>
      <c r="H49" s="43">
        <v>-7425</v>
      </c>
      <c r="I49" s="34"/>
      <c r="J49" s="35">
        <v>-74066</v>
      </c>
      <c r="K49" s="13"/>
      <c r="L49" s="13"/>
      <c r="M49" s="52"/>
      <c r="N49" s="34"/>
      <c r="O49" s="38"/>
      <c r="P49" s="52"/>
      <c r="Q49" s="13"/>
      <c r="R49" s="13"/>
    </row>
    <row r="50" spans="1:18" hidden="1" x14ac:dyDescent="0.2">
      <c r="A50" s="12"/>
      <c r="B50" s="15" t="s">
        <v>18</v>
      </c>
      <c r="C50" s="16"/>
      <c r="D50" s="16"/>
      <c r="E50" s="34"/>
      <c r="F50" s="35">
        <v>-55446</v>
      </c>
      <c r="G50" s="26"/>
      <c r="H50" s="43">
        <v>-13798</v>
      </c>
      <c r="I50" s="34"/>
      <c r="J50" s="35">
        <v>-39946</v>
      </c>
      <c r="K50" s="13"/>
      <c r="L50" s="13"/>
      <c r="M50" s="52"/>
      <c r="N50" s="34"/>
      <c r="O50" s="38"/>
      <c r="P50" s="52"/>
      <c r="Q50" s="13"/>
      <c r="R50" s="13"/>
    </row>
    <row r="51" spans="1:18" hidden="1" x14ac:dyDescent="0.2">
      <c r="A51" s="12"/>
      <c r="B51" s="15" t="s">
        <v>19</v>
      </c>
      <c r="C51" s="16"/>
      <c r="D51" s="16"/>
      <c r="E51" s="34"/>
      <c r="F51" s="35">
        <v>-12807</v>
      </c>
      <c r="G51" s="26"/>
      <c r="H51" s="43">
        <v>-41511</v>
      </c>
      <c r="I51" s="34"/>
      <c r="J51" s="35">
        <v>-11895</v>
      </c>
      <c r="K51" s="13"/>
      <c r="L51" s="13"/>
      <c r="M51" s="52"/>
      <c r="N51" s="34"/>
      <c r="O51" s="38"/>
      <c r="P51" s="52"/>
      <c r="Q51" s="13"/>
      <c r="R51" s="13"/>
    </row>
    <row r="52" spans="1:18" hidden="1" x14ac:dyDescent="0.2">
      <c r="A52" s="12"/>
      <c r="B52" s="15" t="s">
        <v>20</v>
      </c>
      <c r="C52" s="16"/>
      <c r="D52" s="16"/>
      <c r="E52" s="34"/>
      <c r="F52" s="35">
        <v>-30361</v>
      </c>
      <c r="G52" s="26"/>
      <c r="H52" s="43">
        <v>-44723</v>
      </c>
      <c r="I52" s="34"/>
      <c r="J52" s="35">
        <v>-59636</v>
      </c>
      <c r="K52" s="13"/>
      <c r="L52" s="13"/>
      <c r="M52" s="52"/>
      <c r="N52" s="34"/>
      <c r="O52" s="38"/>
      <c r="P52" s="52"/>
      <c r="Q52" s="13"/>
      <c r="R52" s="13"/>
    </row>
    <row r="53" spans="1:18" hidden="1" x14ac:dyDescent="0.2">
      <c r="A53" s="12"/>
      <c r="B53" s="15" t="s">
        <v>21</v>
      </c>
      <c r="C53" s="16"/>
      <c r="D53" s="16"/>
      <c r="E53" s="34"/>
      <c r="F53" s="35">
        <v>-11943</v>
      </c>
      <c r="G53" s="26"/>
      <c r="H53" s="43">
        <v>-52471</v>
      </c>
      <c r="I53" s="34"/>
      <c r="J53" s="35">
        <v>-61781</v>
      </c>
      <c r="K53" s="13"/>
      <c r="L53" s="13"/>
      <c r="M53" s="52"/>
      <c r="N53" s="34"/>
      <c r="O53" s="38"/>
      <c r="P53" s="52"/>
      <c r="Q53" s="13"/>
      <c r="R53" s="13"/>
    </row>
    <row r="54" spans="1:18" hidden="1" x14ac:dyDescent="0.2">
      <c r="A54" s="12"/>
      <c r="B54" s="15" t="s">
        <v>22</v>
      </c>
      <c r="C54" s="16"/>
      <c r="D54" s="16"/>
      <c r="E54" s="34"/>
      <c r="F54" s="35">
        <v>-16653</v>
      </c>
      <c r="G54" s="26"/>
      <c r="H54" s="43">
        <v>-28163</v>
      </c>
      <c r="I54" s="34"/>
      <c r="J54" s="35">
        <v>-13512</v>
      </c>
      <c r="K54" s="13"/>
      <c r="L54" s="13"/>
      <c r="M54" s="52"/>
      <c r="N54" s="34"/>
      <c r="O54" s="38"/>
      <c r="P54" s="52"/>
      <c r="Q54" s="13"/>
      <c r="R54" s="13"/>
    </row>
    <row r="55" spans="1:18" hidden="1" x14ac:dyDescent="0.2">
      <c r="A55" s="12"/>
      <c r="B55" s="15" t="s">
        <v>23</v>
      </c>
      <c r="C55" s="16"/>
      <c r="D55" s="16"/>
      <c r="E55" s="34"/>
      <c r="F55" s="35">
        <v>-2559</v>
      </c>
      <c r="G55" s="26"/>
      <c r="H55" s="43">
        <v>-10593</v>
      </c>
      <c r="I55" s="34"/>
      <c r="J55" s="35">
        <v>-41512</v>
      </c>
      <c r="K55" s="13"/>
      <c r="L55" s="13"/>
      <c r="M55" s="52"/>
      <c r="N55" s="34"/>
      <c r="O55" s="38"/>
      <c r="P55" s="52"/>
      <c r="Q55" s="13"/>
      <c r="R55" s="13"/>
    </row>
    <row r="56" spans="1:18" hidden="1" x14ac:dyDescent="0.2">
      <c r="A56" s="12"/>
      <c r="B56" s="15" t="s">
        <v>24</v>
      </c>
      <c r="C56" s="16"/>
      <c r="D56" s="16"/>
      <c r="E56" s="34"/>
      <c r="F56" s="35">
        <v>-67387</v>
      </c>
      <c r="G56" s="26"/>
      <c r="H56" s="43">
        <v>-20743</v>
      </c>
      <c r="I56" s="34"/>
      <c r="J56" s="35">
        <v>-13948</v>
      </c>
      <c r="K56" s="13"/>
      <c r="L56" s="13"/>
      <c r="M56" s="52"/>
      <c r="N56" s="34"/>
      <c r="O56" s="38"/>
      <c r="P56" s="52"/>
      <c r="Q56" s="13"/>
      <c r="R56" s="13"/>
    </row>
    <row r="57" spans="1:18" hidden="1" x14ac:dyDescent="0.2">
      <c r="A57" s="12"/>
      <c r="B57" s="15" t="s">
        <v>25</v>
      </c>
      <c r="C57" s="16"/>
      <c r="D57" s="16"/>
      <c r="E57" s="34"/>
      <c r="F57" s="35">
        <v>-27552</v>
      </c>
      <c r="G57" s="26"/>
      <c r="H57" s="43">
        <v>-107814</v>
      </c>
      <c r="I57" s="34"/>
      <c r="J57" s="35">
        <v>-48975</v>
      </c>
      <c r="K57" s="13"/>
      <c r="L57" s="13"/>
      <c r="M57" s="52"/>
      <c r="N57" s="34"/>
      <c r="O57" s="38"/>
      <c r="P57" s="52"/>
      <c r="Q57" s="13"/>
      <c r="R57" s="13"/>
    </row>
    <row r="58" spans="1:18" hidden="1" x14ac:dyDescent="0.2">
      <c r="A58" s="12"/>
      <c r="B58" s="15" t="s">
        <v>26</v>
      </c>
      <c r="C58" s="16"/>
      <c r="D58" s="16"/>
      <c r="E58" s="34"/>
      <c r="F58" s="35">
        <v>-32282</v>
      </c>
      <c r="G58" s="26"/>
      <c r="H58" s="43">
        <v>-16355</v>
      </c>
      <c r="I58" s="34"/>
      <c r="J58" s="35">
        <v>-7892</v>
      </c>
      <c r="K58" s="13"/>
      <c r="L58" s="13"/>
      <c r="M58" s="52"/>
      <c r="N58" s="34"/>
      <c r="O58" s="38"/>
      <c r="P58" s="52"/>
      <c r="Q58" s="13"/>
      <c r="R58" s="13"/>
    </row>
    <row r="59" spans="1:18" hidden="1" x14ac:dyDescent="0.2">
      <c r="A59" s="12"/>
      <c r="B59" s="15" t="s">
        <v>27</v>
      </c>
      <c r="C59" s="16"/>
      <c r="D59" s="16"/>
      <c r="E59" s="34"/>
      <c r="F59" s="35">
        <v>-20290</v>
      </c>
      <c r="G59" s="26"/>
      <c r="H59" s="43">
        <v>-20330</v>
      </c>
      <c r="I59" s="34"/>
      <c r="J59" s="35">
        <v>-5250</v>
      </c>
      <c r="K59" s="13"/>
      <c r="L59" s="13"/>
      <c r="M59" s="52"/>
      <c r="N59" s="34"/>
      <c r="O59" s="38"/>
      <c r="P59" s="52"/>
      <c r="Q59" s="13"/>
      <c r="R59" s="13"/>
    </row>
    <row r="60" spans="1:18" hidden="1" x14ac:dyDescent="0.2">
      <c r="A60" s="12"/>
      <c r="B60" s="15"/>
      <c r="C60" s="16"/>
      <c r="D60" s="16"/>
      <c r="E60" s="34"/>
      <c r="F60" s="35"/>
      <c r="G60" s="26"/>
      <c r="H60" s="43"/>
      <c r="I60" s="34"/>
      <c r="J60" s="35"/>
      <c r="K60" s="13"/>
      <c r="L60" s="13"/>
      <c r="M60" s="52"/>
      <c r="N60" s="34"/>
      <c r="O60" s="38"/>
      <c r="P60" s="52"/>
      <c r="Q60" s="13"/>
      <c r="R60" s="13"/>
    </row>
    <row r="61" spans="1:18" hidden="1" x14ac:dyDescent="0.2">
      <c r="A61" s="12" t="s">
        <v>43</v>
      </c>
      <c r="B61" s="10" t="s">
        <v>7</v>
      </c>
      <c r="C61" s="10"/>
      <c r="D61" s="10"/>
      <c r="E61" s="34">
        <v>-34000</v>
      </c>
      <c r="F61" s="35">
        <f>SUM(F62:F73)</f>
        <v>-34000</v>
      </c>
      <c r="G61" s="26">
        <v>-54094</v>
      </c>
      <c r="H61" s="43">
        <f>SUM(H62:H73)</f>
        <v>-54094</v>
      </c>
      <c r="I61" s="34">
        <v>-112250</v>
      </c>
      <c r="J61" s="35">
        <f>SUM(J62:J73)</f>
        <v>-112250</v>
      </c>
      <c r="K61" s="13"/>
      <c r="L61" s="13"/>
      <c r="M61" s="52"/>
      <c r="N61" s="34"/>
      <c r="O61" s="38"/>
      <c r="P61" s="52"/>
      <c r="Q61" s="13"/>
      <c r="R61" s="13"/>
    </row>
    <row r="62" spans="1:18" hidden="1" x14ac:dyDescent="0.2">
      <c r="A62" s="12"/>
      <c r="B62" s="15" t="s">
        <v>16</v>
      </c>
      <c r="C62" s="16"/>
      <c r="D62" s="16"/>
      <c r="E62" s="34"/>
      <c r="F62" s="35">
        <v>-2000</v>
      </c>
      <c r="G62" s="26"/>
      <c r="H62" s="43">
        <v>-1000</v>
      </c>
      <c r="I62" s="34"/>
      <c r="J62" s="35">
        <v>-7300</v>
      </c>
      <c r="K62" s="13"/>
      <c r="L62" s="13"/>
      <c r="M62" s="52"/>
      <c r="N62" s="34"/>
      <c r="O62" s="38"/>
      <c r="P62" s="52"/>
      <c r="Q62" s="13"/>
      <c r="R62" s="13"/>
    </row>
    <row r="63" spans="1:18" hidden="1" x14ac:dyDescent="0.2">
      <c r="A63" s="12"/>
      <c r="B63" s="15" t="s">
        <v>17</v>
      </c>
      <c r="C63" s="16"/>
      <c r="D63" s="16"/>
      <c r="E63" s="34"/>
      <c r="F63" s="35">
        <v>-4000</v>
      </c>
      <c r="G63" s="26"/>
      <c r="H63" s="43">
        <v>-3024</v>
      </c>
      <c r="I63" s="34"/>
      <c r="J63" s="35">
        <v>-9400</v>
      </c>
      <c r="K63" s="13"/>
      <c r="L63" s="13"/>
      <c r="M63" s="52"/>
      <c r="N63" s="34"/>
      <c r="O63" s="38"/>
      <c r="P63" s="52"/>
      <c r="Q63" s="13"/>
      <c r="R63" s="13"/>
    </row>
    <row r="64" spans="1:18" hidden="1" x14ac:dyDescent="0.2">
      <c r="A64" s="12"/>
      <c r="B64" s="15" t="s">
        <v>18</v>
      </c>
      <c r="C64" s="16"/>
      <c r="D64" s="16"/>
      <c r="E64" s="34"/>
      <c r="F64" s="35">
        <v>-2000</v>
      </c>
      <c r="G64" s="26"/>
      <c r="H64" s="43">
        <v>-3016</v>
      </c>
      <c r="I64" s="34"/>
      <c r="J64" s="35">
        <v>-7350</v>
      </c>
      <c r="K64" s="13"/>
      <c r="L64" s="13"/>
      <c r="M64" s="52"/>
      <c r="N64" s="34"/>
      <c r="O64" s="38"/>
      <c r="P64" s="52"/>
      <c r="Q64" s="13"/>
      <c r="R64" s="13"/>
    </row>
    <row r="65" spans="1:18" hidden="1" x14ac:dyDescent="0.2">
      <c r="A65" s="12"/>
      <c r="B65" s="15" t="s">
        <v>19</v>
      </c>
      <c r="C65" s="16"/>
      <c r="D65" s="16"/>
      <c r="E65" s="34"/>
      <c r="F65" s="35">
        <v>-3000</v>
      </c>
      <c r="G65" s="26"/>
      <c r="H65" s="43">
        <v>-1000</v>
      </c>
      <c r="I65" s="34"/>
      <c r="J65" s="35">
        <v>-6300</v>
      </c>
      <c r="K65" s="13"/>
      <c r="L65" s="13"/>
      <c r="M65" s="52"/>
      <c r="N65" s="34"/>
      <c r="O65" s="38"/>
      <c r="P65" s="52"/>
      <c r="Q65" s="13"/>
      <c r="R65" s="13"/>
    </row>
    <row r="66" spans="1:18" hidden="1" x14ac:dyDescent="0.2">
      <c r="A66" s="12"/>
      <c r="B66" s="15" t="s">
        <v>20</v>
      </c>
      <c r="C66" s="16"/>
      <c r="D66" s="16"/>
      <c r="E66" s="34"/>
      <c r="F66" s="35">
        <v>-2000</v>
      </c>
      <c r="G66" s="26"/>
      <c r="H66" s="43">
        <v>-12054</v>
      </c>
      <c r="I66" s="34"/>
      <c r="J66" s="35">
        <v>-3150</v>
      </c>
      <c r="K66" s="13"/>
      <c r="L66" s="13"/>
      <c r="M66" s="52"/>
      <c r="N66" s="34"/>
      <c r="O66" s="38"/>
      <c r="P66" s="52"/>
      <c r="Q66" s="13"/>
      <c r="R66" s="13"/>
    </row>
    <row r="67" spans="1:18" hidden="1" x14ac:dyDescent="0.2">
      <c r="A67" s="12"/>
      <c r="B67" s="15" t="s">
        <v>21</v>
      </c>
      <c r="C67" s="16"/>
      <c r="D67" s="16"/>
      <c r="E67" s="34"/>
      <c r="F67" s="35">
        <v>-4000</v>
      </c>
      <c r="G67" s="26"/>
      <c r="H67" s="43">
        <v>-4000</v>
      </c>
      <c r="I67" s="34"/>
      <c r="J67" s="35">
        <v>-16800</v>
      </c>
      <c r="K67" s="13"/>
      <c r="L67" s="13"/>
      <c r="M67" s="52"/>
      <c r="N67" s="34"/>
      <c r="O67" s="38"/>
      <c r="P67" s="52"/>
      <c r="Q67" s="13"/>
      <c r="R67" s="13"/>
    </row>
    <row r="68" spans="1:18" hidden="1" x14ac:dyDescent="0.2">
      <c r="A68" s="12"/>
      <c r="B68" s="15" t="s">
        <v>22</v>
      </c>
      <c r="C68" s="16"/>
      <c r="D68" s="16"/>
      <c r="E68" s="34"/>
      <c r="F68" s="35">
        <v>-2000</v>
      </c>
      <c r="G68" s="26"/>
      <c r="H68" s="43">
        <v>-6000</v>
      </c>
      <c r="I68" s="34"/>
      <c r="J68" s="35">
        <v>-7350</v>
      </c>
      <c r="K68" s="13"/>
      <c r="L68" s="13"/>
      <c r="M68" s="52"/>
      <c r="N68" s="34"/>
      <c r="O68" s="38"/>
      <c r="P68" s="52"/>
      <c r="Q68" s="13"/>
      <c r="R68" s="13"/>
    </row>
    <row r="69" spans="1:18" hidden="1" x14ac:dyDescent="0.2">
      <c r="A69" s="12"/>
      <c r="B69" s="15" t="s">
        <v>23</v>
      </c>
      <c r="C69" s="16"/>
      <c r="D69" s="16"/>
      <c r="E69" s="34"/>
      <c r="F69" s="35">
        <v>-1000</v>
      </c>
      <c r="G69" s="26"/>
      <c r="H69" s="43">
        <v>-5000</v>
      </c>
      <c r="I69" s="34"/>
      <c r="J69" s="35">
        <v>-6300</v>
      </c>
      <c r="K69" s="13"/>
      <c r="L69" s="13"/>
      <c r="M69" s="52"/>
      <c r="N69" s="34"/>
      <c r="O69" s="38"/>
      <c r="P69" s="52"/>
      <c r="Q69" s="13"/>
      <c r="R69" s="13"/>
    </row>
    <row r="70" spans="1:18" hidden="1" x14ac:dyDescent="0.2">
      <c r="A70" s="12"/>
      <c r="B70" s="15" t="s">
        <v>24</v>
      </c>
      <c r="C70" s="16"/>
      <c r="D70" s="16"/>
      <c r="E70" s="34"/>
      <c r="F70" s="35">
        <v>-5000</v>
      </c>
      <c r="G70" s="26"/>
      <c r="H70" s="43">
        <v>-5000</v>
      </c>
      <c r="I70" s="34"/>
      <c r="J70" s="35">
        <v>-3150</v>
      </c>
      <c r="K70" s="13"/>
      <c r="L70" s="13"/>
      <c r="M70" s="52"/>
      <c r="N70" s="34"/>
      <c r="O70" s="38"/>
      <c r="P70" s="52"/>
      <c r="Q70" s="13"/>
      <c r="R70" s="13"/>
    </row>
    <row r="71" spans="1:18" hidden="1" x14ac:dyDescent="0.2">
      <c r="A71" s="12"/>
      <c r="B71" s="15" t="s">
        <v>25</v>
      </c>
      <c r="C71" s="16"/>
      <c r="D71" s="16"/>
      <c r="E71" s="34"/>
      <c r="F71" s="35">
        <v>-7000</v>
      </c>
      <c r="G71" s="26"/>
      <c r="H71" s="43">
        <v>-3000</v>
      </c>
      <c r="I71" s="34"/>
      <c r="J71" s="35">
        <v>-11550</v>
      </c>
      <c r="K71" s="13"/>
      <c r="L71" s="13"/>
      <c r="M71" s="52"/>
      <c r="N71" s="34"/>
      <c r="O71" s="38"/>
      <c r="P71" s="52"/>
      <c r="Q71" s="13"/>
      <c r="R71" s="13"/>
    </row>
    <row r="72" spans="1:18" hidden="1" x14ac:dyDescent="0.2">
      <c r="A72" s="12"/>
      <c r="B72" s="15" t="s">
        <v>26</v>
      </c>
      <c r="C72" s="16"/>
      <c r="D72" s="16"/>
      <c r="E72" s="34"/>
      <c r="F72" s="35">
        <v>-1000</v>
      </c>
      <c r="G72" s="26"/>
      <c r="H72" s="43">
        <v>-8000</v>
      </c>
      <c r="I72" s="34"/>
      <c r="J72" s="35">
        <v>-9450</v>
      </c>
      <c r="K72" s="13"/>
      <c r="L72" s="13"/>
      <c r="M72" s="52"/>
      <c r="N72" s="34"/>
      <c r="O72" s="38"/>
      <c r="P72" s="52"/>
      <c r="Q72" s="13"/>
      <c r="R72" s="13"/>
    </row>
    <row r="73" spans="1:18" hidden="1" x14ac:dyDescent="0.2">
      <c r="A73" s="12"/>
      <c r="B73" s="15" t="s">
        <v>27</v>
      </c>
      <c r="C73" s="16"/>
      <c r="D73" s="16"/>
      <c r="E73" s="34"/>
      <c r="F73" s="35">
        <v>-1000</v>
      </c>
      <c r="G73" s="26"/>
      <c r="H73" s="43">
        <v>-3000</v>
      </c>
      <c r="I73" s="34"/>
      <c r="J73" s="35">
        <v>-24150</v>
      </c>
      <c r="K73" s="13"/>
      <c r="L73" s="13"/>
      <c r="M73" s="52"/>
      <c r="N73" s="34"/>
      <c r="O73" s="38"/>
      <c r="P73" s="52"/>
      <c r="Q73" s="13"/>
      <c r="R73" s="13"/>
    </row>
    <row r="74" spans="1:18" hidden="1" x14ac:dyDescent="0.2">
      <c r="A74" s="12"/>
      <c r="B74" s="15"/>
      <c r="C74" s="16"/>
      <c r="D74" s="16"/>
      <c r="E74" s="34"/>
      <c r="F74" s="35"/>
      <c r="G74" s="26"/>
      <c r="H74" s="43"/>
      <c r="I74" s="34"/>
      <c r="J74" s="35"/>
      <c r="K74" s="13"/>
      <c r="L74" s="13"/>
      <c r="M74" s="52"/>
      <c r="N74" s="34"/>
      <c r="O74" s="38"/>
      <c r="P74" s="52"/>
      <c r="Q74" s="13"/>
      <c r="R74" s="13"/>
    </row>
    <row r="75" spans="1:18" hidden="1" x14ac:dyDescent="0.2">
      <c r="A75" s="12"/>
      <c r="B75" s="15"/>
      <c r="C75" s="16"/>
      <c r="D75" s="16"/>
      <c r="E75" s="34"/>
      <c r="F75" s="35"/>
      <c r="G75" s="26"/>
      <c r="H75" s="43"/>
      <c r="I75" s="34"/>
      <c r="J75" s="35"/>
      <c r="K75" s="13"/>
      <c r="L75" s="13"/>
      <c r="M75" s="52"/>
      <c r="N75" s="34"/>
      <c r="O75" s="38"/>
      <c r="P75" s="52"/>
      <c r="Q75" s="13"/>
      <c r="R75" s="13"/>
    </row>
    <row r="76" spans="1:18" hidden="1" x14ac:dyDescent="0.2">
      <c r="A76" s="12"/>
      <c r="B76" s="15"/>
      <c r="C76" s="16"/>
      <c r="D76" s="16"/>
      <c r="E76" s="34"/>
      <c r="F76" s="35"/>
      <c r="G76" s="26"/>
      <c r="H76" s="43"/>
      <c r="I76" s="34"/>
      <c r="J76" s="35"/>
      <c r="K76" s="13"/>
      <c r="L76" s="13"/>
      <c r="M76" s="52"/>
      <c r="N76" s="34"/>
      <c r="O76" s="38"/>
      <c r="P76" s="52"/>
      <c r="Q76" s="13"/>
      <c r="R76" s="13"/>
    </row>
    <row r="77" spans="1:18" hidden="1" x14ac:dyDescent="0.2">
      <c r="A77" s="12" t="s">
        <v>44</v>
      </c>
      <c r="B77" s="10" t="s">
        <v>4</v>
      </c>
      <c r="C77" s="10"/>
      <c r="D77" s="10"/>
      <c r="E77" s="34">
        <v>-812992</v>
      </c>
      <c r="F77" s="35">
        <f>SUM(F78:F89)</f>
        <v>-812992</v>
      </c>
      <c r="G77" s="26">
        <v>-808636</v>
      </c>
      <c r="H77" s="43">
        <f>SUM(H78:H89)</f>
        <v>-808636</v>
      </c>
      <c r="I77" s="34">
        <v>-788095</v>
      </c>
      <c r="J77" s="35">
        <f>SUM(J78:J89)</f>
        <v>-788095</v>
      </c>
      <c r="K77" s="13">
        <v>0</v>
      </c>
      <c r="L77" s="13">
        <v>0</v>
      </c>
      <c r="M77" s="52"/>
      <c r="N77" s="34">
        <v>0</v>
      </c>
      <c r="O77" s="38"/>
      <c r="P77" s="52"/>
      <c r="Q77" s="13">
        <v>0</v>
      </c>
      <c r="R77" s="13"/>
    </row>
    <row r="78" spans="1:18" hidden="1" x14ac:dyDescent="0.2">
      <c r="A78" s="12"/>
      <c r="B78" s="15" t="s">
        <v>16</v>
      </c>
      <c r="C78" s="16"/>
      <c r="D78" s="16"/>
      <c r="E78" s="34"/>
      <c r="F78" s="35">
        <v>-4627</v>
      </c>
      <c r="G78" s="26"/>
      <c r="H78" s="43">
        <v>-41755</v>
      </c>
      <c r="I78" s="34"/>
      <c r="J78" s="35">
        <v>-94732</v>
      </c>
      <c r="K78" s="13"/>
      <c r="L78" s="13"/>
      <c r="M78" s="52"/>
      <c r="N78" s="34"/>
      <c r="O78" s="38"/>
      <c r="P78" s="52"/>
      <c r="Q78" s="13"/>
      <c r="R78" s="13"/>
    </row>
    <row r="79" spans="1:18" hidden="1" x14ac:dyDescent="0.2">
      <c r="A79" s="12"/>
      <c r="B79" s="15" t="s">
        <v>17</v>
      </c>
      <c r="C79" s="16"/>
      <c r="D79" s="16"/>
      <c r="E79" s="34"/>
      <c r="F79" s="35">
        <v>-41210</v>
      </c>
      <c r="G79" s="26"/>
      <c r="H79" s="43">
        <v>-23105</v>
      </c>
      <c r="I79" s="34"/>
      <c r="J79" s="35">
        <v>-59171</v>
      </c>
      <c r="K79" s="13"/>
      <c r="L79" s="13"/>
      <c r="M79" s="52"/>
      <c r="N79" s="34"/>
      <c r="O79" s="38"/>
      <c r="P79" s="52"/>
      <c r="Q79" s="13"/>
      <c r="R79" s="13"/>
    </row>
    <row r="80" spans="1:18" hidden="1" x14ac:dyDescent="0.2">
      <c r="A80" s="12"/>
      <c r="B80" s="15" t="s">
        <v>18</v>
      </c>
      <c r="C80" s="16"/>
      <c r="D80" s="16"/>
      <c r="E80" s="34"/>
      <c r="F80" s="35">
        <v>-277093</v>
      </c>
      <c r="G80" s="26"/>
      <c r="H80" s="43">
        <v>-21078</v>
      </c>
      <c r="I80" s="34"/>
      <c r="J80" s="35">
        <v>-87057</v>
      </c>
      <c r="K80" s="13"/>
      <c r="L80" s="13"/>
      <c r="M80" s="52"/>
      <c r="N80" s="34"/>
      <c r="O80" s="38"/>
      <c r="P80" s="52"/>
      <c r="Q80" s="13"/>
      <c r="R80" s="13"/>
    </row>
    <row r="81" spans="1:18" hidden="1" x14ac:dyDescent="0.2">
      <c r="A81" s="12"/>
      <c r="B81" s="15" t="s">
        <v>19</v>
      </c>
      <c r="C81" s="16"/>
      <c r="D81" s="16"/>
      <c r="E81" s="34"/>
      <c r="F81" s="35">
        <v>-6972</v>
      </c>
      <c r="G81" s="26"/>
      <c r="H81" s="43">
        <v>-60992</v>
      </c>
      <c r="I81" s="34"/>
      <c r="J81" s="35">
        <v>-95211</v>
      </c>
      <c r="K81" s="13"/>
      <c r="L81" s="13"/>
      <c r="M81" s="52"/>
      <c r="N81" s="34"/>
      <c r="O81" s="38"/>
      <c r="P81" s="52"/>
      <c r="Q81" s="13"/>
      <c r="R81" s="13"/>
    </row>
    <row r="82" spans="1:18" hidden="1" x14ac:dyDescent="0.2">
      <c r="A82" s="12"/>
      <c r="B82" s="15" t="s">
        <v>20</v>
      </c>
      <c r="C82" s="16"/>
      <c r="D82" s="16"/>
      <c r="E82" s="34"/>
      <c r="F82" s="35">
        <v>-71042</v>
      </c>
      <c r="G82" s="26"/>
      <c r="H82" s="43">
        <v>-100234</v>
      </c>
      <c r="I82" s="34"/>
      <c r="J82" s="35">
        <v>-43727</v>
      </c>
      <c r="K82" s="13"/>
      <c r="L82" s="13"/>
      <c r="M82" s="52"/>
      <c r="N82" s="34"/>
      <c r="O82" s="38"/>
      <c r="P82" s="52"/>
      <c r="Q82" s="13"/>
      <c r="R82" s="13"/>
    </row>
    <row r="83" spans="1:18" hidden="1" x14ac:dyDescent="0.2">
      <c r="A83" s="12"/>
      <c r="B83" s="15" t="s">
        <v>21</v>
      </c>
      <c r="C83" s="16"/>
      <c r="D83" s="16"/>
      <c r="E83" s="34"/>
      <c r="F83" s="35">
        <v>-141206</v>
      </c>
      <c r="G83" s="26"/>
      <c r="H83" s="43">
        <v>-131053</v>
      </c>
      <c r="I83" s="34"/>
      <c r="J83" s="35">
        <v>-243335</v>
      </c>
      <c r="K83" s="13"/>
      <c r="L83" s="13"/>
      <c r="M83" s="52"/>
      <c r="N83" s="34"/>
      <c r="O83" s="38"/>
      <c r="P83" s="52"/>
      <c r="Q83" s="13"/>
      <c r="R83" s="13"/>
    </row>
    <row r="84" spans="1:18" hidden="1" x14ac:dyDescent="0.2">
      <c r="A84" s="12"/>
      <c r="B84" s="15" t="s">
        <v>22</v>
      </c>
      <c r="C84" s="16"/>
      <c r="D84" s="16"/>
      <c r="E84" s="34"/>
      <c r="F84" s="35">
        <v>-70405</v>
      </c>
      <c r="G84" s="26"/>
      <c r="H84" s="43">
        <v>-84041</v>
      </c>
      <c r="I84" s="34"/>
      <c r="J84" s="35">
        <v>-30899</v>
      </c>
      <c r="K84" s="13"/>
      <c r="L84" s="13"/>
      <c r="M84" s="52"/>
      <c r="N84" s="34"/>
      <c r="O84" s="38"/>
      <c r="P84" s="52"/>
      <c r="Q84" s="13"/>
      <c r="R84" s="13"/>
    </row>
    <row r="85" spans="1:18" hidden="1" x14ac:dyDescent="0.2">
      <c r="A85" s="12"/>
      <c r="B85" s="15" t="s">
        <v>23</v>
      </c>
      <c r="C85" s="16"/>
      <c r="D85" s="16"/>
      <c r="E85" s="34"/>
      <c r="F85" s="35">
        <v>-50815</v>
      </c>
      <c r="G85" s="26"/>
      <c r="H85" s="43">
        <v>-30595</v>
      </c>
      <c r="I85" s="34"/>
      <c r="J85" s="35">
        <v>-59165</v>
      </c>
      <c r="K85" s="13"/>
      <c r="L85" s="13"/>
      <c r="M85" s="52"/>
      <c r="N85" s="34"/>
      <c r="O85" s="38"/>
      <c r="P85" s="52"/>
      <c r="Q85" s="13"/>
      <c r="R85" s="13"/>
    </row>
    <row r="86" spans="1:18" hidden="1" x14ac:dyDescent="0.2">
      <c r="A86" s="12"/>
      <c r="B86" s="15" t="s">
        <v>24</v>
      </c>
      <c r="C86" s="16"/>
      <c r="D86" s="16"/>
      <c r="E86" s="34"/>
      <c r="F86" s="35">
        <v>-53756</v>
      </c>
      <c r="G86" s="26"/>
      <c r="H86" s="43">
        <v>-71506</v>
      </c>
      <c r="I86" s="34"/>
      <c r="J86" s="35">
        <v>-21116</v>
      </c>
      <c r="K86" s="13"/>
      <c r="L86" s="13"/>
      <c r="M86" s="52"/>
      <c r="N86" s="34"/>
      <c r="O86" s="38"/>
      <c r="P86" s="52"/>
      <c r="Q86" s="13"/>
      <c r="R86" s="13"/>
    </row>
    <row r="87" spans="1:18" hidden="1" x14ac:dyDescent="0.2">
      <c r="A87" s="12"/>
      <c r="B87" s="15" t="s">
        <v>25</v>
      </c>
      <c r="C87" s="16"/>
      <c r="D87" s="16"/>
      <c r="E87" s="34"/>
      <c r="F87" s="35">
        <v>-4739</v>
      </c>
      <c r="G87" s="26"/>
      <c r="H87" s="43">
        <v>-49245</v>
      </c>
      <c r="I87" s="34"/>
      <c r="J87" s="35">
        <v>-16031</v>
      </c>
      <c r="K87" s="13"/>
      <c r="L87" s="13"/>
      <c r="M87" s="52"/>
      <c r="N87" s="34"/>
      <c r="O87" s="38"/>
      <c r="P87" s="52"/>
      <c r="Q87" s="13"/>
      <c r="R87" s="13"/>
    </row>
    <row r="88" spans="1:18" hidden="1" x14ac:dyDescent="0.2">
      <c r="A88" s="12"/>
      <c r="B88" s="15" t="s">
        <v>26</v>
      </c>
      <c r="C88" s="16"/>
      <c r="D88" s="16"/>
      <c r="E88" s="34"/>
      <c r="F88" s="35">
        <v>-60816</v>
      </c>
      <c r="G88" s="26"/>
      <c r="H88" s="43">
        <v>-171620</v>
      </c>
      <c r="I88" s="34"/>
      <c r="J88" s="35">
        <v>-20201</v>
      </c>
      <c r="K88" s="13"/>
      <c r="L88" s="13"/>
      <c r="M88" s="52"/>
      <c r="N88" s="34"/>
      <c r="O88" s="38"/>
      <c r="P88" s="52"/>
      <c r="Q88" s="13"/>
      <c r="R88" s="13"/>
    </row>
    <row r="89" spans="1:18" hidden="1" x14ac:dyDescent="0.2">
      <c r="A89" s="12"/>
      <c r="B89" s="15" t="s">
        <v>27</v>
      </c>
      <c r="C89" s="16"/>
      <c r="D89" s="16"/>
      <c r="E89" s="34"/>
      <c r="F89" s="35">
        <v>-30311</v>
      </c>
      <c r="G89" s="26"/>
      <c r="H89" s="43">
        <v>-23412</v>
      </c>
      <c r="I89" s="34"/>
      <c r="J89" s="35">
        <v>-17450</v>
      </c>
      <c r="K89" s="13"/>
      <c r="L89" s="13"/>
      <c r="M89" s="52"/>
      <c r="N89" s="34"/>
      <c r="O89" s="38"/>
      <c r="P89" s="52"/>
      <c r="Q89" s="13"/>
      <c r="R89" s="13"/>
    </row>
    <row r="90" spans="1:18" hidden="1" x14ac:dyDescent="0.2">
      <c r="A90" s="12"/>
      <c r="B90" s="15"/>
      <c r="C90" s="16"/>
      <c r="D90" s="16"/>
      <c r="E90" s="34"/>
      <c r="F90" s="35"/>
      <c r="G90" s="26"/>
      <c r="H90" s="43"/>
      <c r="I90" s="34"/>
      <c r="J90" s="35"/>
      <c r="K90" s="13"/>
      <c r="L90" s="13"/>
      <c r="M90" s="52"/>
      <c r="N90" s="34"/>
      <c r="O90" s="38"/>
      <c r="P90" s="52"/>
      <c r="Q90" s="13"/>
      <c r="R90" s="13"/>
    </row>
    <row r="91" spans="1:18" hidden="1" x14ac:dyDescent="0.2">
      <c r="A91" s="12"/>
      <c r="B91" s="15"/>
      <c r="C91" s="16"/>
      <c r="D91" s="16"/>
      <c r="E91" s="34"/>
      <c r="F91" s="35"/>
      <c r="G91" s="26"/>
      <c r="H91" s="43"/>
      <c r="I91" s="34"/>
      <c r="J91" s="35"/>
      <c r="K91" s="13"/>
      <c r="L91" s="13"/>
      <c r="M91" s="52"/>
      <c r="N91" s="34"/>
      <c r="O91" s="38"/>
      <c r="P91" s="52"/>
      <c r="Q91" s="13"/>
      <c r="R91" s="13"/>
    </row>
    <row r="92" spans="1:18" hidden="1" x14ac:dyDescent="0.2">
      <c r="A92" s="12"/>
      <c r="B92" s="15"/>
      <c r="C92" s="16"/>
      <c r="D92" s="16"/>
      <c r="E92" s="34"/>
      <c r="F92" s="35"/>
      <c r="G92" s="26"/>
      <c r="H92" s="43"/>
      <c r="I92" s="34"/>
      <c r="J92" s="35"/>
      <c r="K92" s="13"/>
      <c r="L92" s="13"/>
      <c r="M92" s="52"/>
      <c r="N92" s="34"/>
      <c r="O92" s="38"/>
      <c r="P92" s="52"/>
      <c r="Q92" s="13"/>
      <c r="R92" s="13"/>
    </row>
    <row r="93" spans="1:18" hidden="1" x14ac:dyDescent="0.2">
      <c r="A93" s="12"/>
      <c r="B93" s="15"/>
      <c r="C93" s="16"/>
      <c r="D93" s="16"/>
      <c r="E93" s="34"/>
      <c r="F93" s="35"/>
      <c r="G93" s="26"/>
      <c r="H93" s="43"/>
      <c r="I93" s="34"/>
      <c r="J93" s="35"/>
      <c r="K93" s="13"/>
      <c r="L93" s="13"/>
      <c r="M93" s="52"/>
      <c r="N93" s="34"/>
      <c r="O93" s="38"/>
      <c r="P93" s="52"/>
      <c r="Q93" s="13"/>
      <c r="R93" s="13"/>
    </row>
    <row r="94" spans="1:18" hidden="1" x14ac:dyDescent="0.2">
      <c r="A94" s="12"/>
      <c r="B94" s="15"/>
      <c r="C94" s="16"/>
      <c r="D94" s="16"/>
      <c r="E94" s="34"/>
      <c r="F94" s="35"/>
      <c r="G94" s="26"/>
      <c r="H94" s="43"/>
      <c r="I94" s="34"/>
      <c r="J94" s="35"/>
      <c r="K94" s="13"/>
      <c r="L94" s="13"/>
      <c r="M94" s="52"/>
      <c r="N94" s="34"/>
      <c r="O94" s="38"/>
      <c r="P94" s="52"/>
      <c r="Q94" s="13"/>
      <c r="R94" s="13"/>
    </row>
    <row r="95" spans="1:18" hidden="1" x14ac:dyDescent="0.2">
      <c r="A95" s="12"/>
      <c r="B95" s="15"/>
      <c r="C95" s="16"/>
      <c r="D95" s="16"/>
      <c r="E95" s="34"/>
      <c r="F95" s="35"/>
      <c r="G95" s="26"/>
      <c r="H95" s="43"/>
      <c r="I95" s="34"/>
      <c r="J95" s="35"/>
      <c r="K95" s="13"/>
      <c r="L95" s="13"/>
      <c r="M95" s="52"/>
      <c r="N95" s="34"/>
      <c r="O95" s="38"/>
      <c r="P95" s="52"/>
      <c r="Q95" s="13"/>
      <c r="R95" s="13"/>
    </row>
    <row r="96" spans="1:18" hidden="1" x14ac:dyDescent="0.2">
      <c r="A96" s="12"/>
      <c r="B96" s="15"/>
      <c r="C96" s="16"/>
      <c r="D96" s="16"/>
      <c r="E96" s="34"/>
      <c r="F96" s="35"/>
      <c r="G96" s="26"/>
      <c r="H96" s="43"/>
      <c r="I96" s="34"/>
      <c r="J96" s="35"/>
      <c r="K96" s="13"/>
      <c r="L96" s="13"/>
      <c r="M96" s="52"/>
      <c r="N96" s="34"/>
      <c r="O96" s="38"/>
      <c r="P96" s="52"/>
      <c r="Q96" s="13"/>
      <c r="R96" s="13"/>
    </row>
    <row r="97" spans="1:18" hidden="1" x14ac:dyDescent="0.2">
      <c r="A97" s="12"/>
      <c r="B97" s="15"/>
      <c r="C97" s="16"/>
      <c r="D97" s="16"/>
      <c r="E97" s="34"/>
      <c r="F97" s="35"/>
      <c r="G97" s="26"/>
      <c r="H97" s="43"/>
      <c r="I97" s="34"/>
      <c r="J97" s="35"/>
      <c r="K97" s="13"/>
      <c r="L97" s="13"/>
      <c r="M97" s="52"/>
      <c r="N97" s="34"/>
      <c r="O97" s="38"/>
      <c r="P97" s="52"/>
      <c r="Q97" s="13"/>
      <c r="R97" s="13"/>
    </row>
    <row r="98" spans="1:18" hidden="1" x14ac:dyDescent="0.2">
      <c r="A98" s="12"/>
      <c r="B98" s="15"/>
      <c r="C98" s="16"/>
      <c r="D98" s="16"/>
      <c r="E98" s="34"/>
      <c r="F98" s="35"/>
      <c r="G98" s="26"/>
      <c r="H98" s="43"/>
      <c r="I98" s="34"/>
      <c r="J98" s="35"/>
      <c r="K98" s="13"/>
      <c r="L98" s="13"/>
      <c r="M98" s="52"/>
      <c r="N98" s="34"/>
      <c r="O98" s="38"/>
      <c r="P98" s="52"/>
      <c r="Q98" s="13"/>
      <c r="R98" s="13"/>
    </row>
    <row r="99" spans="1:18" hidden="1" x14ac:dyDescent="0.2">
      <c r="A99" s="12"/>
      <c r="B99" s="15"/>
      <c r="C99" s="16"/>
      <c r="D99" s="16"/>
      <c r="E99" s="34"/>
      <c r="F99" s="35"/>
      <c r="G99" s="26"/>
      <c r="H99" s="43"/>
      <c r="I99" s="34"/>
      <c r="J99" s="35"/>
      <c r="K99" s="13"/>
      <c r="L99" s="13"/>
      <c r="M99" s="52"/>
      <c r="N99" s="34"/>
      <c r="O99" s="38"/>
      <c r="P99" s="52"/>
      <c r="Q99" s="13"/>
      <c r="R99" s="13"/>
    </row>
    <row r="100" spans="1:18" hidden="1" x14ac:dyDescent="0.2">
      <c r="A100" s="12"/>
      <c r="B100" s="15"/>
      <c r="C100" s="16"/>
      <c r="D100" s="16"/>
      <c r="E100" s="34"/>
      <c r="F100" s="35"/>
      <c r="G100" s="26"/>
      <c r="H100" s="43"/>
      <c r="I100" s="34"/>
      <c r="J100" s="35"/>
      <c r="K100" s="13"/>
      <c r="L100" s="13"/>
      <c r="M100" s="52"/>
      <c r="N100" s="34"/>
      <c r="O100" s="38"/>
      <c r="P100" s="52"/>
      <c r="Q100" s="13"/>
      <c r="R100" s="13"/>
    </row>
    <row r="101" spans="1:18" hidden="1" x14ac:dyDescent="0.2">
      <c r="A101" s="12"/>
      <c r="B101" s="15"/>
      <c r="C101" s="16"/>
      <c r="D101" s="16"/>
      <c r="E101" s="34"/>
      <c r="F101" s="35"/>
      <c r="G101" s="26"/>
      <c r="H101" s="43"/>
      <c r="I101" s="34"/>
      <c r="J101" s="35"/>
      <c r="K101" s="13"/>
      <c r="L101" s="13"/>
      <c r="M101" s="52"/>
      <c r="N101" s="34"/>
      <c r="O101" s="38"/>
      <c r="P101" s="52"/>
      <c r="Q101" s="13"/>
      <c r="R101" s="13"/>
    </row>
    <row r="102" spans="1:18" hidden="1" x14ac:dyDescent="0.2">
      <c r="A102" s="12"/>
      <c r="B102" s="15"/>
      <c r="C102" s="16"/>
      <c r="D102" s="16"/>
      <c r="E102" s="34"/>
      <c r="F102" s="35"/>
      <c r="G102" s="26"/>
      <c r="H102" s="43"/>
      <c r="I102" s="34"/>
      <c r="J102" s="35"/>
      <c r="K102" s="13"/>
      <c r="L102" s="13"/>
      <c r="M102" s="52"/>
      <c r="N102" s="34"/>
      <c r="O102" s="38"/>
      <c r="P102" s="52"/>
      <c r="Q102" s="13"/>
      <c r="R102" s="13"/>
    </row>
    <row r="103" spans="1:18" hidden="1" x14ac:dyDescent="0.2">
      <c r="A103" s="12"/>
      <c r="B103" s="15"/>
      <c r="C103" s="16"/>
      <c r="D103" s="16"/>
      <c r="E103" s="34"/>
      <c r="F103" s="35"/>
      <c r="G103" s="26"/>
      <c r="H103" s="43"/>
      <c r="I103" s="34"/>
      <c r="J103" s="35"/>
      <c r="K103" s="13"/>
      <c r="L103" s="13"/>
      <c r="M103" s="52"/>
      <c r="N103" s="34"/>
      <c r="O103" s="38"/>
      <c r="P103" s="52"/>
      <c r="Q103" s="13"/>
      <c r="R103" s="13"/>
    </row>
    <row r="104" spans="1:18" hidden="1" x14ac:dyDescent="0.2">
      <c r="A104" s="12"/>
      <c r="B104" s="15"/>
      <c r="C104" s="16"/>
      <c r="D104" s="16"/>
      <c r="E104" s="34"/>
      <c r="F104" s="35"/>
      <c r="G104" s="26"/>
      <c r="H104" s="43"/>
      <c r="I104" s="34"/>
      <c r="J104" s="35"/>
      <c r="K104" s="13"/>
      <c r="L104" s="13"/>
      <c r="M104" s="52"/>
      <c r="N104" s="34"/>
      <c r="O104" s="38"/>
      <c r="P104" s="52"/>
      <c r="Q104" s="13"/>
      <c r="R104" s="13"/>
    </row>
    <row r="105" spans="1:18" hidden="1" x14ac:dyDescent="0.2">
      <c r="A105" s="12"/>
      <c r="B105" s="15"/>
      <c r="C105" s="16"/>
      <c r="D105" s="16"/>
      <c r="E105" s="34"/>
      <c r="F105" s="35"/>
      <c r="G105" s="26"/>
      <c r="H105" s="43"/>
      <c r="I105" s="34"/>
      <c r="J105" s="35"/>
      <c r="K105" s="13"/>
      <c r="L105" s="13"/>
      <c r="M105" s="52"/>
      <c r="N105" s="34"/>
      <c r="O105" s="38"/>
      <c r="P105" s="52"/>
      <c r="Q105" s="13"/>
      <c r="R105" s="13"/>
    </row>
    <row r="106" spans="1:18" hidden="1" x14ac:dyDescent="0.2">
      <c r="A106" s="12"/>
      <c r="B106" s="15"/>
      <c r="C106" s="16"/>
      <c r="D106" s="16"/>
      <c r="E106" s="34"/>
      <c r="F106" s="35"/>
      <c r="G106" s="26"/>
      <c r="H106" s="43"/>
      <c r="I106" s="34"/>
      <c r="J106" s="35"/>
      <c r="K106" s="13"/>
      <c r="L106" s="13"/>
      <c r="M106" s="52"/>
      <c r="N106" s="34"/>
      <c r="O106" s="38"/>
      <c r="P106" s="52"/>
      <c r="Q106" s="13"/>
      <c r="R106" s="13"/>
    </row>
    <row r="107" spans="1:18" hidden="1" x14ac:dyDescent="0.2">
      <c r="A107" s="12"/>
      <c r="B107" s="15"/>
      <c r="C107" s="16"/>
      <c r="D107" s="16"/>
      <c r="E107" s="34"/>
      <c r="F107" s="35"/>
      <c r="G107" s="26"/>
      <c r="H107" s="43"/>
      <c r="I107" s="34"/>
      <c r="J107" s="35"/>
      <c r="K107" s="13"/>
      <c r="L107" s="13"/>
      <c r="M107" s="52"/>
      <c r="N107" s="34"/>
      <c r="O107" s="38"/>
      <c r="P107" s="52"/>
      <c r="Q107" s="13"/>
      <c r="R107" s="13"/>
    </row>
    <row r="108" spans="1:18" hidden="1" x14ac:dyDescent="0.2">
      <c r="A108" s="12"/>
      <c r="B108" s="15"/>
      <c r="C108" s="16"/>
      <c r="D108" s="16"/>
      <c r="E108" s="34"/>
      <c r="F108" s="35"/>
      <c r="G108" s="26"/>
      <c r="H108" s="43"/>
      <c r="I108" s="34"/>
      <c r="J108" s="35"/>
      <c r="K108" s="13"/>
      <c r="L108" s="13"/>
      <c r="M108" s="52"/>
      <c r="N108" s="34"/>
      <c r="O108" s="38"/>
      <c r="P108" s="52"/>
      <c r="Q108" s="13"/>
      <c r="R108" s="13"/>
    </row>
    <row r="109" spans="1:18" hidden="1" x14ac:dyDescent="0.2">
      <c r="A109" s="12"/>
      <c r="B109" s="15"/>
      <c r="C109" s="16"/>
      <c r="D109" s="16"/>
      <c r="E109" s="34"/>
      <c r="F109" s="35"/>
      <c r="G109" s="26"/>
      <c r="H109" s="43"/>
      <c r="I109" s="34"/>
      <c r="J109" s="35"/>
      <c r="K109" s="13"/>
      <c r="L109" s="13"/>
      <c r="M109" s="52"/>
      <c r="N109" s="34"/>
      <c r="O109" s="38"/>
      <c r="P109" s="52"/>
      <c r="Q109" s="13"/>
      <c r="R109" s="13"/>
    </row>
    <row r="110" spans="1:18" hidden="1" x14ac:dyDescent="0.2">
      <c r="A110" s="12"/>
      <c r="B110" s="15"/>
      <c r="C110" s="16"/>
      <c r="D110" s="16"/>
      <c r="E110" s="34"/>
      <c r="F110" s="35"/>
      <c r="G110" s="26"/>
      <c r="H110" s="43"/>
      <c r="I110" s="34"/>
      <c r="J110" s="35"/>
      <c r="K110" s="13"/>
      <c r="L110" s="13"/>
      <c r="M110" s="52"/>
      <c r="N110" s="34"/>
      <c r="O110" s="38"/>
      <c r="P110" s="52"/>
      <c r="Q110" s="13"/>
      <c r="R110" s="13"/>
    </row>
    <row r="111" spans="1:18" hidden="1" x14ac:dyDescent="0.2">
      <c r="A111" s="12"/>
      <c r="B111" s="15"/>
      <c r="C111" s="16"/>
      <c r="D111" s="16"/>
      <c r="E111" s="34"/>
      <c r="F111" s="35"/>
      <c r="G111" s="26"/>
      <c r="H111" s="43"/>
      <c r="I111" s="34"/>
      <c r="J111" s="35"/>
      <c r="K111" s="13"/>
      <c r="L111" s="13"/>
      <c r="M111" s="52"/>
      <c r="N111" s="34"/>
      <c r="O111" s="38"/>
      <c r="P111" s="52"/>
      <c r="Q111" s="13"/>
      <c r="R111" s="13"/>
    </row>
    <row r="112" spans="1:18" hidden="1" x14ac:dyDescent="0.2">
      <c r="A112" s="12"/>
      <c r="B112" s="15"/>
      <c r="C112" s="16"/>
      <c r="D112" s="16"/>
      <c r="E112" s="34"/>
      <c r="F112" s="35"/>
      <c r="G112" s="26"/>
      <c r="H112" s="43"/>
      <c r="I112" s="34"/>
      <c r="J112" s="35"/>
      <c r="K112" s="13"/>
      <c r="L112" s="13"/>
      <c r="M112" s="52"/>
      <c r="N112" s="34"/>
      <c r="O112" s="38"/>
      <c r="P112" s="52"/>
      <c r="Q112" s="13"/>
      <c r="R112" s="13"/>
    </row>
    <row r="113" spans="1:18" hidden="1" x14ac:dyDescent="0.2">
      <c r="A113" s="12"/>
      <c r="B113" s="15"/>
      <c r="C113" s="16"/>
      <c r="D113" s="16"/>
      <c r="E113" s="34"/>
      <c r="F113" s="35"/>
      <c r="G113" s="26"/>
      <c r="H113" s="43"/>
      <c r="I113" s="34"/>
      <c r="J113" s="35"/>
      <c r="K113" s="13"/>
      <c r="L113" s="13"/>
      <c r="M113" s="52"/>
      <c r="N113" s="34"/>
      <c r="O113" s="38"/>
      <c r="P113" s="52"/>
      <c r="Q113" s="13"/>
      <c r="R113" s="13"/>
    </row>
    <row r="114" spans="1:18" hidden="1" x14ac:dyDescent="0.2">
      <c r="A114" s="12"/>
      <c r="B114" s="15"/>
      <c r="C114" s="16"/>
      <c r="D114" s="16"/>
      <c r="E114" s="34"/>
      <c r="F114" s="35"/>
      <c r="G114" s="26"/>
      <c r="H114" s="43"/>
      <c r="I114" s="34"/>
      <c r="J114" s="35"/>
      <c r="K114" s="13"/>
      <c r="L114" s="13"/>
      <c r="M114" s="52"/>
      <c r="N114" s="34"/>
      <c r="O114" s="38"/>
      <c r="P114" s="52"/>
      <c r="Q114" s="13"/>
      <c r="R114" s="13"/>
    </row>
    <row r="115" spans="1:18" hidden="1" x14ac:dyDescent="0.2">
      <c r="A115" s="12"/>
      <c r="B115" s="15"/>
      <c r="C115" s="16"/>
      <c r="D115" s="16"/>
      <c r="E115" s="34"/>
      <c r="F115" s="35"/>
      <c r="G115" s="26"/>
      <c r="H115" s="43"/>
      <c r="I115" s="34"/>
      <c r="J115" s="35"/>
      <c r="K115" s="13"/>
      <c r="L115" s="13"/>
      <c r="M115" s="52"/>
      <c r="N115" s="34"/>
      <c r="O115" s="38"/>
      <c r="P115" s="52"/>
      <c r="Q115" s="13"/>
      <c r="R115" s="13"/>
    </row>
    <row r="116" spans="1:18" hidden="1" x14ac:dyDescent="0.2">
      <c r="A116" s="12"/>
      <c r="B116" s="15"/>
      <c r="C116" s="16"/>
      <c r="D116" s="16"/>
      <c r="E116" s="34"/>
      <c r="F116" s="35"/>
      <c r="G116" s="26"/>
      <c r="H116" s="43"/>
      <c r="I116" s="34"/>
      <c r="J116" s="35"/>
      <c r="K116" s="13"/>
      <c r="L116" s="13"/>
      <c r="M116" s="52"/>
      <c r="N116" s="34"/>
      <c r="O116" s="38"/>
      <c r="P116" s="52"/>
      <c r="Q116" s="13"/>
      <c r="R116" s="13"/>
    </row>
    <row r="117" spans="1:18" hidden="1" x14ac:dyDescent="0.2">
      <c r="A117" s="12"/>
      <c r="B117" s="15"/>
      <c r="C117" s="16"/>
      <c r="D117" s="16"/>
      <c r="E117" s="34"/>
      <c r="F117" s="35"/>
      <c r="G117" s="26"/>
      <c r="H117" s="43"/>
      <c r="I117" s="34"/>
      <c r="J117" s="35"/>
      <c r="K117" s="13"/>
      <c r="L117" s="13"/>
      <c r="M117" s="52"/>
      <c r="N117" s="34"/>
      <c r="O117" s="38"/>
      <c r="P117" s="52"/>
      <c r="Q117" s="13"/>
      <c r="R117" s="13"/>
    </row>
    <row r="118" spans="1:18" hidden="1" x14ac:dyDescent="0.2">
      <c r="A118" s="12"/>
      <c r="B118" s="15"/>
      <c r="C118" s="16"/>
      <c r="D118" s="16"/>
      <c r="E118" s="34"/>
      <c r="F118" s="35"/>
      <c r="G118" s="26"/>
      <c r="H118" s="43"/>
      <c r="I118" s="34"/>
      <c r="J118" s="35"/>
      <c r="K118" s="13"/>
      <c r="L118" s="13"/>
      <c r="M118" s="52"/>
      <c r="N118" s="34"/>
      <c r="O118" s="38"/>
      <c r="P118" s="52"/>
      <c r="Q118" s="13"/>
      <c r="R118" s="13"/>
    </row>
    <row r="119" spans="1:18" hidden="1" x14ac:dyDescent="0.2">
      <c r="A119" s="12"/>
      <c r="B119" s="15"/>
      <c r="C119" s="16"/>
      <c r="D119" s="16"/>
      <c r="E119" s="34"/>
      <c r="F119" s="35"/>
      <c r="G119" s="26"/>
      <c r="H119" s="43"/>
      <c r="I119" s="34"/>
      <c r="J119" s="35"/>
      <c r="K119" s="13"/>
      <c r="L119" s="13"/>
      <c r="M119" s="52"/>
      <c r="N119" s="34"/>
      <c r="O119" s="38"/>
      <c r="P119" s="52"/>
      <c r="Q119" s="13"/>
      <c r="R119" s="13"/>
    </row>
    <row r="120" spans="1:18" hidden="1" x14ac:dyDescent="0.2">
      <c r="A120" s="12"/>
      <c r="B120" s="15"/>
      <c r="C120" s="16"/>
      <c r="D120" s="16"/>
      <c r="E120" s="34"/>
      <c r="F120" s="35"/>
      <c r="G120" s="26"/>
      <c r="H120" s="43"/>
      <c r="I120" s="34"/>
      <c r="J120" s="35"/>
      <c r="K120" s="13"/>
      <c r="L120" s="13"/>
      <c r="M120" s="52"/>
      <c r="N120" s="34"/>
      <c r="O120" s="38"/>
      <c r="P120" s="52"/>
      <c r="Q120" s="13"/>
      <c r="R120" s="13"/>
    </row>
    <row r="121" spans="1:18" hidden="1" x14ac:dyDescent="0.2">
      <c r="A121" s="12"/>
      <c r="B121" s="15"/>
      <c r="C121" s="16"/>
      <c r="D121" s="16"/>
      <c r="E121" s="34"/>
      <c r="F121" s="35"/>
      <c r="G121" s="26"/>
      <c r="H121" s="43"/>
      <c r="I121" s="34"/>
      <c r="J121" s="35"/>
      <c r="K121" s="13"/>
      <c r="L121" s="13"/>
      <c r="M121" s="52"/>
      <c r="N121" s="34"/>
      <c r="O121" s="38"/>
      <c r="P121" s="52"/>
      <c r="Q121" s="13"/>
      <c r="R121" s="13"/>
    </row>
    <row r="122" spans="1:18" hidden="1" x14ac:dyDescent="0.2">
      <c r="A122" s="12"/>
      <c r="B122" s="15"/>
      <c r="C122" s="16"/>
      <c r="D122" s="16"/>
      <c r="E122" s="34"/>
      <c r="F122" s="35"/>
      <c r="G122" s="26"/>
      <c r="H122" s="43"/>
      <c r="I122" s="34"/>
      <c r="J122" s="35"/>
      <c r="K122" s="13"/>
      <c r="L122" s="13"/>
      <c r="M122" s="52"/>
      <c r="N122" s="34"/>
      <c r="O122" s="38"/>
      <c r="P122" s="52"/>
      <c r="Q122" s="13"/>
      <c r="R122" s="13"/>
    </row>
    <row r="123" spans="1:18" hidden="1" x14ac:dyDescent="0.2">
      <c r="A123" s="12"/>
      <c r="B123" s="15"/>
      <c r="C123" s="16"/>
      <c r="D123" s="16"/>
      <c r="E123" s="34"/>
      <c r="F123" s="35"/>
      <c r="G123" s="26"/>
      <c r="H123" s="43"/>
      <c r="I123" s="34"/>
      <c r="J123" s="35"/>
      <c r="K123" s="13"/>
      <c r="L123" s="13"/>
      <c r="M123" s="52"/>
      <c r="N123" s="34"/>
      <c r="O123" s="38"/>
      <c r="P123" s="52"/>
      <c r="Q123" s="13"/>
      <c r="R123" s="13"/>
    </row>
    <row r="124" spans="1:18" hidden="1" x14ac:dyDescent="0.2">
      <c r="A124" s="12"/>
      <c r="B124" s="15"/>
      <c r="C124" s="16"/>
      <c r="D124" s="16"/>
      <c r="E124" s="34"/>
      <c r="F124" s="35"/>
      <c r="G124" s="26"/>
      <c r="H124" s="43"/>
      <c r="I124" s="34"/>
      <c r="J124" s="35"/>
      <c r="K124" s="13"/>
      <c r="L124" s="13"/>
      <c r="M124" s="52"/>
      <c r="N124" s="34"/>
      <c r="O124" s="38"/>
      <c r="P124" s="52"/>
      <c r="Q124" s="13"/>
      <c r="R124" s="13"/>
    </row>
    <row r="125" spans="1:18" hidden="1" x14ac:dyDescent="0.2">
      <c r="A125" s="12"/>
      <c r="B125" s="15"/>
      <c r="C125" s="16"/>
      <c r="D125" s="16"/>
      <c r="E125" s="34"/>
      <c r="F125" s="35"/>
      <c r="G125" s="26"/>
      <c r="H125" s="43"/>
      <c r="I125" s="34"/>
      <c r="J125" s="35"/>
      <c r="K125" s="13"/>
      <c r="L125" s="13"/>
      <c r="M125" s="52"/>
      <c r="N125" s="34"/>
      <c r="O125" s="38"/>
      <c r="P125" s="52"/>
      <c r="Q125" s="13"/>
      <c r="R125" s="13"/>
    </row>
    <row r="126" spans="1:18" hidden="1" x14ac:dyDescent="0.2">
      <c r="A126" s="12"/>
      <c r="B126" s="15"/>
      <c r="C126" s="16"/>
      <c r="D126" s="16"/>
      <c r="E126" s="34"/>
      <c r="F126" s="35"/>
      <c r="G126" s="26"/>
      <c r="H126" s="43"/>
      <c r="I126" s="34"/>
      <c r="J126" s="35"/>
      <c r="K126" s="13"/>
      <c r="L126" s="13"/>
      <c r="M126" s="52"/>
      <c r="N126" s="34"/>
      <c r="O126" s="38"/>
      <c r="P126" s="52"/>
      <c r="Q126" s="13"/>
      <c r="R126" s="13"/>
    </row>
    <row r="127" spans="1:18" hidden="1" x14ac:dyDescent="0.2">
      <c r="A127" s="12"/>
      <c r="B127" s="15"/>
      <c r="C127" s="16"/>
      <c r="D127" s="16"/>
      <c r="E127" s="34"/>
      <c r="F127" s="35"/>
      <c r="G127" s="26"/>
      <c r="H127" s="43"/>
      <c r="I127" s="34"/>
      <c r="J127" s="35"/>
      <c r="K127" s="13"/>
      <c r="L127" s="13"/>
      <c r="M127" s="52"/>
      <c r="N127" s="34"/>
      <c r="O127" s="38"/>
      <c r="P127" s="52"/>
      <c r="Q127" s="13"/>
      <c r="R127" s="13"/>
    </row>
    <row r="128" spans="1:18" hidden="1" x14ac:dyDescent="0.2">
      <c r="A128" s="12"/>
      <c r="B128" s="15"/>
      <c r="C128" s="16"/>
      <c r="D128" s="16"/>
      <c r="E128" s="34"/>
      <c r="F128" s="35"/>
      <c r="G128" s="26"/>
      <c r="H128" s="43"/>
      <c r="I128" s="34"/>
      <c r="J128" s="35"/>
      <c r="K128" s="13"/>
      <c r="L128" s="13"/>
      <c r="M128" s="52"/>
      <c r="N128" s="34"/>
      <c r="O128" s="38"/>
      <c r="P128" s="52"/>
      <c r="Q128" s="13"/>
      <c r="R128" s="13"/>
    </row>
    <row r="129" spans="1:18" hidden="1" x14ac:dyDescent="0.2">
      <c r="A129" s="12"/>
      <c r="B129" s="15"/>
      <c r="C129" s="16"/>
      <c r="D129" s="16"/>
      <c r="E129" s="34"/>
      <c r="F129" s="35"/>
      <c r="G129" s="26"/>
      <c r="H129" s="43"/>
      <c r="I129" s="34"/>
      <c r="J129" s="35"/>
      <c r="K129" s="13"/>
      <c r="L129" s="13"/>
      <c r="M129" s="52"/>
      <c r="N129" s="34"/>
      <c r="O129" s="38"/>
      <c r="P129" s="52"/>
      <c r="Q129" s="13"/>
      <c r="R129" s="13"/>
    </row>
    <row r="130" spans="1:18" hidden="1" x14ac:dyDescent="0.2">
      <c r="A130" s="12"/>
      <c r="B130" s="15"/>
      <c r="C130" s="16"/>
      <c r="D130" s="16"/>
      <c r="E130" s="34"/>
      <c r="F130" s="35"/>
      <c r="G130" s="26"/>
      <c r="H130" s="43"/>
      <c r="I130" s="34"/>
      <c r="J130" s="35"/>
      <c r="K130" s="13"/>
      <c r="L130" s="13"/>
      <c r="M130" s="52"/>
      <c r="N130" s="34"/>
      <c r="O130" s="38"/>
      <c r="P130" s="52"/>
      <c r="Q130" s="13"/>
      <c r="R130" s="13"/>
    </row>
    <row r="131" spans="1:18" hidden="1" x14ac:dyDescent="0.2">
      <c r="A131" s="12"/>
      <c r="B131" s="15"/>
      <c r="C131" s="16"/>
      <c r="D131" s="16"/>
      <c r="E131" s="34"/>
      <c r="F131" s="35"/>
      <c r="G131" s="26"/>
      <c r="H131" s="43"/>
      <c r="I131" s="34"/>
      <c r="J131" s="35"/>
      <c r="K131" s="13"/>
      <c r="L131" s="13"/>
      <c r="M131" s="52"/>
      <c r="N131" s="34"/>
      <c r="O131" s="38"/>
      <c r="P131" s="52"/>
      <c r="Q131" s="13"/>
      <c r="R131" s="13"/>
    </row>
    <row r="132" spans="1:18" hidden="1" x14ac:dyDescent="0.2">
      <c r="A132" s="12"/>
      <c r="B132" s="15"/>
      <c r="C132" s="16"/>
      <c r="D132" s="16"/>
      <c r="E132" s="34"/>
      <c r="F132" s="35"/>
      <c r="G132" s="26"/>
      <c r="H132" s="43"/>
      <c r="I132" s="34"/>
      <c r="J132" s="35"/>
      <c r="K132" s="13"/>
      <c r="L132" s="13"/>
      <c r="M132" s="52"/>
      <c r="N132" s="34"/>
      <c r="O132" s="38"/>
      <c r="P132" s="52"/>
      <c r="Q132" s="13"/>
      <c r="R132" s="13"/>
    </row>
    <row r="133" spans="1:18" hidden="1" x14ac:dyDescent="0.2">
      <c r="A133" s="12"/>
      <c r="B133" s="15"/>
      <c r="C133" s="16"/>
      <c r="D133" s="16"/>
      <c r="E133" s="34"/>
      <c r="F133" s="35"/>
      <c r="G133" s="26"/>
      <c r="H133" s="43"/>
      <c r="I133" s="34"/>
      <c r="J133" s="35"/>
      <c r="K133" s="13"/>
      <c r="L133" s="13"/>
      <c r="M133" s="52"/>
      <c r="N133" s="34"/>
      <c r="O133" s="38"/>
      <c r="P133" s="52"/>
      <c r="Q133" s="13"/>
      <c r="R133" s="13"/>
    </row>
    <row r="134" spans="1:18" hidden="1" x14ac:dyDescent="0.2">
      <c r="A134" s="12"/>
      <c r="B134" s="15"/>
      <c r="C134" s="16"/>
      <c r="D134" s="16"/>
      <c r="E134" s="34"/>
      <c r="F134" s="35"/>
      <c r="G134" s="26"/>
      <c r="H134" s="43"/>
      <c r="I134" s="34"/>
      <c r="J134" s="35"/>
      <c r="K134" s="13"/>
      <c r="L134" s="13"/>
      <c r="M134" s="52"/>
      <c r="N134" s="34"/>
      <c r="O134" s="38"/>
      <c r="P134" s="52"/>
      <c r="Q134" s="13"/>
      <c r="R134" s="13"/>
    </row>
    <row r="135" spans="1:18" hidden="1" x14ac:dyDescent="0.2">
      <c r="A135" s="12"/>
      <c r="B135" s="15"/>
      <c r="C135" s="16"/>
      <c r="D135" s="16"/>
      <c r="E135" s="34"/>
      <c r="F135" s="35"/>
      <c r="G135" s="26"/>
      <c r="H135" s="43"/>
      <c r="I135" s="34"/>
      <c r="J135" s="35"/>
      <c r="K135" s="13"/>
      <c r="L135" s="13"/>
      <c r="M135" s="52"/>
      <c r="N135" s="34"/>
      <c r="O135" s="38"/>
      <c r="P135" s="52"/>
      <c r="Q135" s="13"/>
      <c r="R135" s="13"/>
    </row>
    <row r="136" spans="1:18" hidden="1" x14ac:dyDescent="0.2">
      <c r="A136" s="12"/>
      <c r="B136" s="15"/>
      <c r="C136" s="16"/>
      <c r="D136" s="16"/>
      <c r="E136" s="34"/>
      <c r="F136" s="35"/>
      <c r="G136" s="26"/>
      <c r="H136" s="43"/>
      <c r="I136" s="34"/>
      <c r="J136" s="35"/>
      <c r="K136" s="13"/>
      <c r="L136" s="13"/>
      <c r="M136" s="52"/>
      <c r="N136" s="34"/>
      <c r="O136" s="38"/>
      <c r="P136" s="52"/>
      <c r="Q136" s="13"/>
      <c r="R136" s="13"/>
    </row>
    <row r="137" spans="1:18" hidden="1" x14ac:dyDescent="0.2">
      <c r="A137" s="12"/>
      <c r="B137" s="15"/>
      <c r="C137" s="16"/>
      <c r="D137" s="16"/>
      <c r="E137" s="34"/>
      <c r="F137" s="35"/>
      <c r="G137" s="26"/>
      <c r="H137" s="43"/>
      <c r="I137" s="34"/>
      <c r="J137" s="35"/>
      <c r="K137" s="13"/>
      <c r="L137" s="13"/>
      <c r="M137" s="52"/>
      <c r="N137" s="34"/>
      <c r="O137" s="38"/>
      <c r="P137" s="52"/>
      <c r="Q137" s="13"/>
      <c r="R137" s="13"/>
    </row>
    <row r="138" spans="1:18" hidden="1" x14ac:dyDescent="0.2">
      <c r="A138" s="12"/>
      <c r="B138" s="15"/>
      <c r="C138" s="16"/>
      <c r="D138" s="16"/>
      <c r="E138" s="34"/>
      <c r="F138" s="35"/>
      <c r="G138" s="26"/>
      <c r="H138" s="43"/>
      <c r="I138" s="34"/>
      <c r="J138" s="35"/>
      <c r="K138" s="13"/>
      <c r="L138" s="13"/>
      <c r="M138" s="52"/>
      <c r="N138" s="34"/>
      <c r="O138" s="38"/>
      <c r="P138" s="52"/>
      <c r="Q138" s="13"/>
      <c r="R138" s="13"/>
    </row>
    <row r="139" spans="1:18" hidden="1" x14ac:dyDescent="0.2">
      <c r="A139" s="12"/>
      <c r="B139" s="15"/>
      <c r="C139" s="16"/>
      <c r="D139" s="16"/>
      <c r="E139" s="34"/>
      <c r="F139" s="35"/>
      <c r="G139" s="26"/>
      <c r="H139" s="43"/>
      <c r="I139" s="34"/>
      <c r="J139" s="35"/>
      <c r="K139" s="13"/>
      <c r="L139" s="13"/>
      <c r="M139" s="52"/>
      <c r="N139" s="34"/>
      <c r="O139" s="38"/>
      <c r="P139" s="52"/>
      <c r="Q139" s="13"/>
      <c r="R139" s="13"/>
    </row>
    <row r="140" spans="1:18" hidden="1" x14ac:dyDescent="0.2">
      <c r="A140" s="12"/>
      <c r="B140" s="15"/>
      <c r="C140" s="16"/>
      <c r="D140" s="16"/>
      <c r="E140" s="34"/>
      <c r="F140" s="35"/>
      <c r="G140" s="26"/>
      <c r="H140" s="43"/>
      <c r="I140" s="34"/>
      <c r="J140" s="35"/>
      <c r="K140" s="13"/>
      <c r="L140" s="13"/>
      <c r="M140" s="52"/>
      <c r="N140" s="34"/>
      <c r="O140" s="38"/>
      <c r="P140" s="52"/>
      <c r="Q140" s="13"/>
      <c r="R140" s="13"/>
    </row>
    <row r="141" spans="1:18" hidden="1" x14ac:dyDescent="0.2">
      <c r="A141" s="12"/>
      <c r="B141" s="15"/>
      <c r="C141" s="16"/>
      <c r="D141" s="16"/>
      <c r="E141" s="34"/>
      <c r="F141" s="35"/>
      <c r="G141" s="26"/>
      <c r="H141" s="43"/>
      <c r="I141" s="34"/>
      <c r="J141" s="35"/>
      <c r="K141" s="13"/>
      <c r="L141" s="13"/>
      <c r="M141" s="52"/>
      <c r="N141" s="34"/>
      <c r="O141" s="38"/>
      <c r="P141" s="52"/>
      <c r="Q141" s="13"/>
      <c r="R141" s="13"/>
    </row>
    <row r="142" spans="1:18" hidden="1" x14ac:dyDescent="0.2">
      <c r="A142" s="12"/>
      <c r="B142" s="15"/>
      <c r="C142" s="16"/>
      <c r="D142" s="16"/>
      <c r="E142" s="34"/>
      <c r="F142" s="35"/>
      <c r="G142" s="26"/>
      <c r="H142" s="43"/>
      <c r="I142" s="34"/>
      <c r="J142" s="35"/>
      <c r="K142" s="13"/>
      <c r="L142" s="13"/>
      <c r="M142" s="52"/>
      <c r="N142" s="34"/>
      <c r="O142" s="38"/>
      <c r="P142" s="52"/>
      <c r="Q142" s="13"/>
      <c r="R142" s="13"/>
    </row>
    <row r="143" spans="1:18" hidden="1" x14ac:dyDescent="0.2">
      <c r="A143" s="12"/>
      <c r="B143" s="15"/>
      <c r="C143" s="16"/>
      <c r="D143" s="16"/>
      <c r="E143" s="34"/>
      <c r="F143" s="35"/>
      <c r="G143" s="26"/>
      <c r="H143" s="43"/>
      <c r="I143" s="34"/>
      <c r="J143" s="35"/>
      <c r="K143" s="13"/>
      <c r="L143" s="13"/>
      <c r="M143" s="52"/>
      <c r="N143" s="34"/>
      <c r="O143" s="38"/>
      <c r="P143" s="52"/>
      <c r="Q143" s="13"/>
      <c r="R143" s="13"/>
    </row>
    <row r="144" spans="1:18" hidden="1" x14ac:dyDescent="0.2">
      <c r="A144" s="12"/>
      <c r="B144" s="15"/>
      <c r="C144" s="16"/>
      <c r="D144" s="16"/>
      <c r="E144" s="34"/>
      <c r="F144" s="35"/>
      <c r="G144" s="26"/>
      <c r="H144" s="43"/>
      <c r="I144" s="34"/>
      <c r="J144" s="35"/>
      <c r="K144" s="13"/>
      <c r="L144" s="13"/>
      <c r="M144" s="52"/>
      <c r="N144" s="34"/>
      <c r="O144" s="38"/>
      <c r="P144" s="52"/>
      <c r="Q144" s="13"/>
      <c r="R144" s="13"/>
    </row>
    <row r="145" spans="1:38" hidden="1" x14ac:dyDescent="0.2">
      <c r="A145" s="12"/>
      <c r="B145" s="15"/>
      <c r="C145" s="16"/>
      <c r="D145" s="16"/>
      <c r="E145" s="34"/>
      <c r="F145" s="35"/>
      <c r="G145" s="26"/>
      <c r="H145" s="43"/>
      <c r="I145" s="34"/>
      <c r="J145" s="35"/>
      <c r="K145" s="13"/>
      <c r="L145" s="13"/>
      <c r="M145" s="52"/>
      <c r="N145" s="34"/>
      <c r="O145" s="38"/>
      <c r="P145" s="52"/>
      <c r="Q145" s="13"/>
      <c r="R145" s="13"/>
    </row>
    <row r="146" spans="1:38" hidden="1" x14ac:dyDescent="0.2">
      <c r="A146" s="12"/>
      <c r="B146" s="15"/>
      <c r="C146" s="16"/>
      <c r="D146" s="16"/>
      <c r="E146" s="34"/>
      <c r="F146" s="35"/>
      <c r="G146" s="26"/>
      <c r="H146" s="43"/>
      <c r="I146" s="34"/>
      <c r="J146" s="35"/>
      <c r="K146" s="13"/>
      <c r="L146" s="13"/>
      <c r="M146" s="52"/>
      <c r="N146" s="34"/>
      <c r="O146" s="38"/>
      <c r="P146" s="52"/>
      <c r="Q146" s="13"/>
      <c r="R146" s="13"/>
    </row>
    <row r="147" spans="1:38" hidden="1" x14ac:dyDescent="0.2">
      <c r="A147" s="12"/>
      <c r="B147" s="15"/>
      <c r="C147" s="16"/>
      <c r="D147" s="16"/>
      <c r="E147" s="34"/>
      <c r="F147" s="35"/>
      <c r="G147" s="26"/>
      <c r="H147" s="43"/>
      <c r="I147" s="34"/>
      <c r="J147" s="35"/>
      <c r="K147" s="13"/>
      <c r="L147" s="13"/>
      <c r="M147" s="52"/>
      <c r="N147" s="34"/>
      <c r="O147" s="38"/>
      <c r="P147" s="52"/>
      <c r="Q147" s="13"/>
      <c r="R147" s="13"/>
    </row>
    <row r="148" spans="1:38" hidden="1" x14ac:dyDescent="0.2">
      <c r="A148" s="12"/>
      <c r="B148" s="15"/>
      <c r="C148" s="16"/>
      <c r="D148" s="16"/>
      <c r="E148" s="34"/>
      <c r="F148" s="35"/>
      <c r="G148" s="26"/>
      <c r="H148" s="43"/>
      <c r="I148" s="34"/>
      <c r="J148" s="35"/>
      <c r="K148" s="13"/>
      <c r="L148" s="13"/>
      <c r="M148" s="52"/>
      <c r="N148" s="34"/>
      <c r="O148" s="38"/>
      <c r="P148" s="52"/>
      <c r="Q148" s="13"/>
      <c r="R148" s="13"/>
    </row>
    <row r="149" spans="1:38" hidden="1" x14ac:dyDescent="0.2">
      <c r="A149" s="12"/>
      <c r="B149" s="15"/>
      <c r="C149" s="16"/>
      <c r="D149" s="16"/>
      <c r="E149" s="34"/>
      <c r="F149" s="35"/>
      <c r="G149" s="26"/>
      <c r="H149" s="43"/>
      <c r="I149" s="34"/>
      <c r="J149" s="35"/>
      <c r="K149" s="13"/>
      <c r="L149" s="13"/>
      <c r="M149" s="52"/>
      <c r="N149" s="34"/>
      <c r="O149" s="38"/>
      <c r="P149" s="52"/>
      <c r="Q149" s="13"/>
      <c r="R149" s="13"/>
    </row>
    <row r="150" spans="1:38" x14ac:dyDescent="0.2">
      <c r="A150" s="12"/>
      <c r="B150" s="15"/>
      <c r="C150" s="16"/>
      <c r="D150" s="16"/>
      <c r="E150" s="34"/>
      <c r="F150" s="35"/>
      <c r="G150" s="26"/>
      <c r="H150" s="43"/>
      <c r="I150" s="34"/>
      <c r="J150" s="35"/>
      <c r="K150" s="13"/>
      <c r="L150" s="13"/>
      <c r="M150" s="52"/>
      <c r="N150" s="34"/>
      <c r="O150" s="38"/>
      <c r="P150" s="52"/>
      <c r="Q150" s="13"/>
      <c r="R150" s="13"/>
    </row>
    <row r="151" spans="1:38" ht="12.75" x14ac:dyDescent="0.2">
      <c r="A151" s="12"/>
      <c r="B151" s="15"/>
      <c r="C151" s="16"/>
      <c r="D151" s="16"/>
      <c r="E151" s="34"/>
      <c r="F151" s="35"/>
      <c r="G151" s="26"/>
      <c r="H151" s="43"/>
      <c r="I151" s="34"/>
      <c r="J151" s="35"/>
      <c r="K151" s="13"/>
      <c r="L151" s="13"/>
      <c r="M151" s="52"/>
      <c r="N151" s="34"/>
      <c r="O151" s="38"/>
      <c r="P151" s="52"/>
      <c r="Q151" s="13"/>
      <c r="R151" s="13"/>
      <c r="U151" s="96" t="s">
        <v>80</v>
      </c>
      <c r="V151" s="70">
        <v>2013</v>
      </c>
      <c r="W151" s="70"/>
      <c r="X151" s="70">
        <v>2014</v>
      </c>
      <c r="Y151" s="70"/>
      <c r="Z151" s="70"/>
      <c r="AA151" s="70"/>
      <c r="AB151" s="70">
        <v>2015</v>
      </c>
      <c r="AC151" s="70"/>
      <c r="AD151" s="70"/>
      <c r="AE151" s="70"/>
      <c r="AJ151" s="96" t="s">
        <v>91</v>
      </c>
    </row>
    <row r="152" spans="1:38" ht="12" thickBot="1" x14ac:dyDescent="0.25">
      <c r="A152" s="17" t="s">
        <v>6</v>
      </c>
      <c r="B152" s="16"/>
      <c r="C152" s="16"/>
      <c r="D152" s="16"/>
      <c r="E152" s="36"/>
      <c r="F152" s="37"/>
      <c r="G152" s="27"/>
      <c r="H152" s="44"/>
      <c r="I152" s="36"/>
      <c r="J152" s="37"/>
      <c r="K152" s="14"/>
      <c r="L152" s="14"/>
      <c r="M152" s="16"/>
      <c r="N152" s="36"/>
      <c r="O152" s="39"/>
      <c r="P152" s="82"/>
      <c r="Q152" s="14"/>
      <c r="R152" s="14"/>
      <c r="U152" s="84" t="s">
        <v>75</v>
      </c>
      <c r="V152" s="10" t="s">
        <v>50</v>
      </c>
      <c r="W152" s="10" t="s">
        <v>51</v>
      </c>
      <c r="X152" s="10" t="s">
        <v>50</v>
      </c>
      <c r="Y152" s="103"/>
      <c r="Z152" s="10" t="s">
        <v>51</v>
      </c>
      <c r="AA152" s="103"/>
      <c r="AB152" s="10" t="s">
        <v>50</v>
      </c>
      <c r="AC152" s="80"/>
      <c r="AD152" s="10" t="s">
        <v>51</v>
      </c>
      <c r="AE152" s="80"/>
      <c r="AF152" s="84">
        <v>2013</v>
      </c>
      <c r="AG152" s="72">
        <v>2014</v>
      </c>
      <c r="AH152" s="21">
        <v>2015</v>
      </c>
      <c r="AJ152" s="84" t="s">
        <v>75</v>
      </c>
      <c r="AK152" s="84" t="s">
        <v>56</v>
      </c>
      <c r="AL152" s="84" t="s">
        <v>57</v>
      </c>
    </row>
    <row r="153" spans="1:38" ht="12" thickBot="1" x14ac:dyDescent="0.25">
      <c r="A153" s="12" t="s">
        <v>34</v>
      </c>
      <c r="B153" s="18" t="s">
        <v>1</v>
      </c>
      <c r="C153" s="19"/>
      <c r="D153" s="19"/>
      <c r="E153" s="34"/>
      <c r="F153" s="38"/>
      <c r="G153" s="26"/>
      <c r="H153" s="43"/>
      <c r="I153" s="34"/>
      <c r="J153" s="35"/>
      <c r="K153" s="13">
        <v>-227450</v>
      </c>
      <c r="L153" s="13">
        <v>0</v>
      </c>
      <c r="M153" s="52">
        <f>SUM(M154:M165)</f>
        <v>-227450</v>
      </c>
      <c r="N153" s="34">
        <f>SUM(-292824-8000)</f>
        <v>-300824</v>
      </c>
      <c r="O153" s="38">
        <f>SUM(O154:O165)</f>
        <v>-300824</v>
      </c>
      <c r="P153" s="108"/>
      <c r="Q153" s="13">
        <v>-188512</v>
      </c>
      <c r="R153" s="13">
        <f>SUM(R154:R165)</f>
        <v>-188512</v>
      </c>
      <c r="S153" s="66"/>
      <c r="U153" s="87" t="s">
        <v>49</v>
      </c>
      <c r="V153" s="52">
        <f>SUM(M154:M162)</f>
        <v>-190650</v>
      </c>
      <c r="W153" s="16"/>
      <c r="X153" s="52">
        <f>SUM(O154:O162)</f>
        <v>-224824</v>
      </c>
      <c r="Y153" s="52">
        <f>SUM(P154:P165)</f>
        <v>181</v>
      </c>
      <c r="Z153" s="52">
        <f>SUM(O229:O237)</f>
        <v>-9600</v>
      </c>
      <c r="AA153" s="52">
        <f>SUM(P229:P240)</f>
        <v>6</v>
      </c>
      <c r="AB153" s="52">
        <f>SUM(R154:R162)</f>
        <v>-188512</v>
      </c>
      <c r="AC153" s="52">
        <f>SUM(S154:S162)</f>
        <v>110</v>
      </c>
      <c r="AD153" s="52">
        <f>SUM(R229:R237)</f>
        <v>-25000</v>
      </c>
      <c r="AE153" s="52">
        <f>SUM(S229:S237)</f>
        <v>12</v>
      </c>
      <c r="AF153" s="81">
        <f>V153+W153</f>
        <v>-190650</v>
      </c>
      <c r="AG153" s="52">
        <f>X153+Z153</f>
        <v>-234424</v>
      </c>
      <c r="AH153" s="11">
        <f>AB153+AD153</f>
        <v>-213512</v>
      </c>
      <c r="AJ153" s="87" t="s">
        <v>49</v>
      </c>
      <c r="AK153" s="81">
        <f>AC153+AE153</f>
        <v>122</v>
      </c>
      <c r="AL153" s="81">
        <f>AH153/AK153</f>
        <v>-1750.0983606557377</v>
      </c>
    </row>
    <row r="154" spans="1:38" x14ac:dyDescent="0.2">
      <c r="A154" s="12"/>
      <c r="B154" s="15" t="s">
        <v>16</v>
      </c>
      <c r="C154" s="16"/>
      <c r="D154" s="16"/>
      <c r="E154" s="34"/>
      <c r="F154" s="35"/>
      <c r="G154" s="26"/>
      <c r="H154" s="43"/>
      <c r="I154" s="34"/>
      <c r="J154" s="35"/>
      <c r="K154" s="13"/>
      <c r="L154" s="13"/>
      <c r="M154" s="52">
        <v>0</v>
      </c>
      <c r="N154" s="34"/>
      <c r="O154" s="38">
        <v>-14424</v>
      </c>
      <c r="P154" s="105">
        <v>9</v>
      </c>
      <c r="Q154" s="13"/>
      <c r="R154" s="13">
        <v>-14456</v>
      </c>
      <c r="S154" s="66">
        <v>9</v>
      </c>
      <c r="U154" s="87" t="s">
        <v>2</v>
      </c>
      <c r="V154" s="52">
        <f>SUM(M168:M176)</f>
        <v>-630400</v>
      </c>
      <c r="W154" s="52">
        <f>SUM(M243:M251)</f>
        <v>-3200</v>
      </c>
      <c r="X154" s="52">
        <f>SUM(O168:O176)</f>
        <v>-624008</v>
      </c>
      <c r="Y154" s="52">
        <f>SUM(P168:P179)</f>
        <v>285</v>
      </c>
      <c r="Z154" s="52">
        <f>SUM(O243:O251)</f>
        <v>-1600</v>
      </c>
      <c r="AA154" s="52">
        <f>SUM(P243:P254)</f>
        <v>1</v>
      </c>
      <c r="AB154" s="52">
        <f>SUM(R168:R176)</f>
        <v>-452500</v>
      </c>
      <c r="AC154" s="52">
        <f>SUM(S168:S176)</f>
        <v>243</v>
      </c>
      <c r="AD154" s="52">
        <f>SUM(R243:R251)</f>
        <v>-25080</v>
      </c>
      <c r="AE154" s="52">
        <f>SUM(S243:S251)</f>
        <v>2</v>
      </c>
      <c r="AF154" s="81">
        <f t="shared" ref="AF154:AF157" si="0">V154+W154</f>
        <v>-633600</v>
      </c>
      <c r="AG154" s="52">
        <f t="shared" ref="AG154:AG157" si="1">X154+Z154</f>
        <v>-625608</v>
      </c>
      <c r="AH154" s="11">
        <f t="shared" ref="AH154:AH157" si="2">AB154+AD154</f>
        <v>-477580</v>
      </c>
      <c r="AJ154" s="87" t="s">
        <v>2</v>
      </c>
      <c r="AK154" s="81">
        <f>AC154+AE154</f>
        <v>245</v>
      </c>
      <c r="AL154" s="81">
        <f t="shared" ref="AL154:AL157" si="3">AH154/AK154</f>
        <v>-1949.3061224489795</v>
      </c>
    </row>
    <row r="155" spans="1:38" x14ac:dyDescent="0.2">
      <c r="A155" s="12"/>
      <c r="B155" s="15" t="s">
        <v>17</v>
      </c>
      <c r="C155" s="16"/>
      <c r="D155" s="16"/>
      <c r="E155" s="34"/>
      <c r="F155" s="35"/>
      <c r="G155" s="26"/>
      <c r="H155" s="43"/>
      <c r="I155" s="34"/>
      <c r="J155" s="35"/>
      <c r="K155" s="13"/>
      <c r="L155" s="13"/>
      <c r="M155" s="52">
        <v>0</v>
      </c>
      <c r="N155" s="34"/>
      <c r="O155" s="38">
        <v>-19200</v>
      </c>
      <c r="P155" s="105">
        <v>12</v>
      </c>
      <c r="Q155" s="13"/>
      <c r="R155" s="13">
        <v>-16216</v>
      </c>
      <c r="S155" s="66">
        <v>10</v>
      </c>
      <c r="U155" s="87" t="s">
        <v>93</v>
      </c>
      <c r="V155" s="52">
        <f>SUM(M182:M190)</f>
        <v>-148418</v>
      </c>
      <c r="W155" s="52">
        <f>SUM(M257:M265)</f>
        <v>-119831</v>
      </c>
      <c r="X155" s="52">
        <f>SUM(O182:O190)</f>
        <v>-4800</v>
      </c>
      <c r="Y155" s="52">
        <f>SUM(P182:P193)</f>
        <v>3</v>
      </c>
      <c r="Z155" s="52">
        <f>SUM(O257:O265)</f>
        <v>-302163</v>
      </c>
      <c r="AA155" s="52">
        <f>SUM(P257:P268)</f>
        <v>60</v>
      </c>
      <c r="AB155" s="52">
        <f>SUM(R182:R190)</f>
        <v>-3340</v>
      </c>
      <c r="AC155" s="52">
        <f>SUM(S182:S190)</f>
        <v>2</v>
      </c>
      <c r="AD155" s="52">
        <f>SUM(R257:R265)</f>
        <v>-275118</v>
      </c>
      <c r="AE155" s="52">
        <f>SUM(S257:S265)</f>
        <v>63</v>
      </c>
      <c r="AF155" s="81">
        <f t="shared" si="0"/>
        <v>-268249</v>
      </c>
      <c r="AG155" s="52">
        <f t="shared" si="1"/>
        <v>-306963</v>
      </c>
      <c r="AH155" s="11">
        <f t="shared" si="2"/>
        <v>-278458</v>
      </c>
      <c r="AJ155" s="87" t="s">
        <v>93</v>
      </c>
      <c r="AK155" s="81">
        <f>AC155+AE155</f>
        <v>65</v>
      </c>
      <c r="AL155" s="81">
        <f t="shared" si="3"/>
        <v>-4283.9692307692312</v>
      </c>
    </row>
    <row r="156" spans="1:38" x14ac:dyDescent="0.2">
      <c r="A156" s="12"/>
      <c r="B156" s="15" t="s">
        <v>18</v>
      </c>
      <c r="C156" s="16"/>
      <c r="D156" s="16"/>
      <c r="E156" s="34"/>
      <c r="F156" s="35"/>
      <c r="G156" s="26"/>
      <c r="H156" s="43"/>
      <c r="I156" s="34"/>
      <c r="J156" s="35"/>
      <c r="K156" s="13"/>
      <c r="L156" s="13"/>
      <c r="M156" s="52">
        <v>-32000</v>
      </c>
      <c r="N156" s="34"/>
      <c r="O156" s="38">
        <v>-24000</v>
      </c>
      <c r="P156" s="105">
        <v>15</v>
      </c>
      <c r="Q156" s="13"/>
      <c r="R156" s="13">
        <v>-19400</v>
      </c>
      <c r="S156" s="66">
        <v>11</v>
      </c>
      <c r="U156" s="87" t="s">
        <v>7</v>
      </c>
      <c r="V156" s="52">
        <f>SUM(M196:M204)</f>
        <v>-30400</v>
      </c>
      <c r="W156" s="52">
        <f>SUM(M271:M279)</f>
        <v>-31600</v>
      </c>
      <c r="X156" s="52">
        <f>SUM(O196:O204)</f>
        <v>-30400</v>
      </c>
      <c r="Y156" s="52">
        <f>SUM(P196:P207)</f>
        <v>20</v>
      </c>
      <c r="Z156" s="52">
        <f>SUM(O271:O279)</f>
        <v>-143200</v>
      </c>
      <c r="AA156" s="52">
        <f>SUM(P196:P207)</f>
        <v>20</v>
      </c>
      <c r="AB156" s="52">
        <f>SUM(R196:R204)</f>
        <v>-10160</v>
      </c>
      <c r="AC156" s="52">
        <f>SUM(S196:S204)</f>
        <v>6</v>
      </c>
      <c r="AD156" s="52">
        <f>SUM(R271:R279)</f>
        <v>-51332</v>
      </c>
      <c r="AE156" s="52">
        <f>SUM(S271:S279)</f>
        <v>29</v>
      </c>
      <c r="AF156" s="81">
        <f t="shared" si="0"/>
        <v>-62000</v>
      </c>
      <c r="AG156" s="52">
        <f t="shared" si="1"/>
        <v>-173600</v>
      </c>
      <c r="AH156" s="11">
        <f t="shared" si="2"/>
        <v>-61492</v>
      </c>
      <c r="AJ156" s="87" t="s">
        <v>7</v>
      </c>
      <c r="AK156" s="81">
        <f>AC156+AE156</f>
        <v>35</v>
      </c>
      <c r="AL156" s="81">
        <f t="shared" si="3"/>
        <v>-1756.9142857142858</v>
      </c>
    </row>
    <row r="157" spans="1:38" x14ac:dyDescent="0.2">
      <c r="A157" s="12"/>
      <c r="B157" s="15" t="s">
        <v>19</v>
      </c>
      <c r="C157" s="16"/>
      <c r="D157" s="16"/>
      <c r="E157" s="34"/>
      <c r="F157" s="35"/>
      <c r="G157" s="26"/>
      <c r="H157" s="43"/>
      <c r="I157" s="34"/>
      <c r="J157" s="35"/>
      <c r="K157" s="13"/>
      <c r="L157" s="13"/>
      <c r="M157" s="52">
        <v>-36250</v>
      </c>
      <c r="N157" s="34"/>
      <c r="O157" s="38">
        <v>-25600</v>
      </c>
      <c r="P157" s="105">
        <v>16</v>
      </c>
      <c r="Q157" s="13"/>
      <c r="R157" s="13">
        <v>-25740</v>
      </c>
      <c r="S157" s="66">
        <v>15</v>
      </c>
      <c r="U157" s="88" t="s">
        <v>52</v>
      </c>
      <c r="V157" s="52">
        <f>SUM(M210:M218)</f>
        <v>-303901</v>
      </c>
      <c r="W157" s="52">
        <f>SUM(M285:M293)</f>
        <v>-163014</v>
      </c>
      <c r="X157" s="52">
        <f>SUM(O210:O218)</f>
        <v>-137600</v>
      </c>
      <c r="Y157" s="52">
        <f>SUM(P210:P221)</f>
        <v>93</v>
      </c>
      <c r="Z157" s="52">
        <f>SUM(O285:O293)</f>
        <v>-407046</v>
      </c>
      <c r="AA157" s="52">
        <f>SUM(P285:P296)</f>
        <v>115</v>
      </c>
      <c r="AB157" s="52">
        <f>SUM(R210:R218)</f>
        <v>-108988</v>
      </c>
      <c r="AC157" s="52">
        <f>SUM(S210:S218)</f>
        <v>47</v>
      </c>
      <c r="AD157" s="52">
        <f>SUM(R285:R293)</f>
        <v>-328290</v>
      </c>
      <c r="AE157" s="52">
        <f>SUM(S285:S293)</f>
        <v>72</v>
      </c>
      <c r="AF157" s="81">
        <f t="shared" si="0"/>
        <v>-466915</v>
      </c>
      <c r="AG157" s="52">
        <f t="shared" si="1"/>
        <v>-544646</v>
      </c>
      <c r="AH157" s="11">
        <f t="shared" si="2"/>
        <v>-437278</v>
      </c>
      <c r="AJ157" s="88" t="s">
        <v>52</v>
      </c>
      <c r="AK157" s="83">
        <f>AC157+AE157</f>
        <v>119</v>
      </c>
      <c r="AL157" s="83">
        <f t="shared" si="3"/>
        <v>-3674.6050420168067</v>
      </c>
    </row>
    <row r="158" spans="1:38" x14ac:dyDescent="0.2">
      <c r="A158" s="12"/>
      <c r="B158" s="15" t="s">
        <v>20</v>
      </c>
      <c r="C158" s="16"/>
      <c r="D158" s="16"/>
      <c r="E158" s="34"/>
      <c r="F158" s="35"/>
      <c r="G158" s="26"/>
      <c r="H158" s="43"/>
      <c r="I158" s="34"/>
      <c r="J158" s="35"/>
      <c r="K158" s="13"/>
      <c r="L158" s="13"/>
      <c r="M158" s="52">
        <v>-46400</v>
      </c>
      <c r="N158" s="34"/>
      <c r="O158" s="38">
        <v>-28800</v>
      </c>
      <c r="P158" s="105">
        <v>18</v>
      </c>
      <c r="Q158" s="13"/>
      <c r="R158" s="13">
        <v>-19880</v>
      </c>
      <c r="S158" s="66">
        <v>12</v>
      </c>
      <c r="U158" s="5" t="s">
        <v>53</v>
      </c>
      <c r="V158" s="6"/>
      <c r="W158" s="6"/>
      <c r="X158" s="6"/>
      <c r="Y158" s="102"/>
      <c r="Z158" s="6"/>
      <c r="AA158" s="102"/>
      <c r="AB158" s="6"/>
      <c r="AC158" s="77"/>
      <c r="AD158" s="6"/>
      <c r="AE158" s="77"/>
      <c r="AF158" s="78">
        <f>SUM(AF153:AF157)</f>
        <v>-1621414</v>
      </c>
      <c r="AG158" s="51">
        <f t="shared" ref="AG158:AH158" si="4">SUM(AG153:AG157)</f>
        <v>-1885241</v>
      </c>
      <c r="AH158" s="73">
        <f t="shared" si="4"/>
        <v>-1468320</v>
      </c>
    </row>
    <row r="159" spans="1:38" x14ac:dyDescent="0.2">
      <c r="A159" s="12"/>
      <c r="B159" s="15" t="s">
        <v>21</v>
      </c>
      <c r="C159" s="16"/>
      <c r="D159" s="16"/>
      <c r="E159" s="34"/>
      <c r="F159" s="35"/>
      <c r="G159" s="26"/>
      <c r="H159" s="43"/>
      <c r="I159" s="34"/>
      <c r="J159" s="35"/>
      <c r="K159" s="13"/>
      <c r="L159" s="13"/>
      <c r="M159" s="52">
        <v>-21600</v>
      </c>
      <c r="N159" s="34"/>
      <c r="O159" s="38">
        <v>-29600</v>
      </c>
      <c r="P159" s="105">
        <v>17</v>
      </c>
      <c r="Q159" s="13"/>
      <c r="R159" s="13">
        <v>-35000</v>
      </c>
      <c r="S159" s="66">
        <v>20</v>
      </c>
      <c r="U159" s="53" t="s">
        <v>54</v>
      </c>
      <c r="V159" s="16"/>
      <c r="W159" s="16"/>
      <c r="X159" s="16"/>
      <c r="Y159" s="104"/>
      <c r="Z159" s="16"/>
      <c r="AA159" s="104"/>
      <c r="AB159" s="16"/>
      <c r="AC159" s="82"/>
      <c r="AD159" s="16"/>
      <c r="AE159" s="82"/>
      <c r="AF159" s="81">
        <f>AF162*0.75</f>
        <v>1800157.5</v>
      </c>
      <c r="AG159" s="52">
        <f>AG162*0.75</f>
        <v>-1982877.75</v>
      </c>
      <c r="AH159" s="11">
        <f>-1341530*2*0.75</f>
        <v>-2012295</v>
      </c>
    </row>
    <row r="160" spans="1:38" x14ac:dyDescent="0.2">
      <c r="A160" s="12"/>
      <c r="B160" s="15" t="s">
        <v>22</v>
      </c>
      <c r="C160" s="16"/>
      <c r="D160" s="16"/>
      <c r="E160" s="34"/>
      <c r="F160" s="35"/>
      <c r="G160" s="26"/>
      <c r="H160" s="43"/>
      <c r="I160" s="34"/>
      <c r="J160" s="35"/>
      <c r="K160" s="13"/>
      <c r="L160" s="13"/>
      <c r="M160" s="52">
        <v>-28800</v>
      </c>
      <c r="N160" s="34"/>
      <c r="O160" s="38">
        <v>-25600</v>
      </c>
      <c r="P160" s="105">
        <v>16</v>
      </c>
      <c r="Q160" s="13"/>
      <c r="R160" s="13">
        <v>-20480</v>
      </c>
      <c r="S160" s="66">
        <v>12</v>
      </c>
      <c r="U160" s="68" t="s">
        <v>81</v>
      </c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71">
        <f t="shared" ref="AF160:AG160" si="5">-AF158/AF159</f>
        <v>0.90070674371548043</v>
      </c>
      <c r="AG160" s="86">
        <f t="shared" si="5"/>
        <v>-0.95076007585439903</v>
      </c>
      <c r="AH160" s="71">
        <f>AH158/AH159</f>
        <v>0.72967432707431068</v>
      </c>
    </row>
    <row r="161" spans="1:39" x14ac:dyDescent="0.2">
      <c r="A161" s="12"/>
      <c r="B161" s="15" t="s">
        <v>23</v>
      </c>
      <c r="C161" s="16"/>
      <c r="D161" s="16"/>
      <c r="E161" s="34"/>
      <c r="F161" s="35"/>
      <c r="G161" s="26"/>
      <c r="H161" s="43"/>
      <c r="I161" s="34"/>
      <c r="J161" s="35"/>
      <c r="K161" s="13"/>
      <c r="L161" s="13"/>
      <c r="M161" s="52">
        <v>-11200</v>
      </c>
      <c r="N161" s="34"/>
      <c r="O161" s="38">
        <v>-25600</v>
      </c>
      <c r="P161" s="105">
        <v>16</v>
      </c>
      <c r="Q161" s="13"/>
      <c r="R161" s="13">
        <v>-17100</v>
      </c>
      <c r="S161" s="66">
        <v>9</v>
      </c>
    </row>
    <row r="162" spans="1:39" x14ac:dyDescent="0.2">
      <c r="A162" s="12"/>
      <c r="B162" s="15" t="s">
        <v>24</v>
      </c>
      <c r="C162" s="16"/>
      <c r="D162" s="16"/>
      <c r="E162" s="34"/>
      <c r="F162" s="35"/>
      <c r="G162" s="26"/>
      <c r="H162" s="43"/>
      <c r="I162" s="34"/>
      <c r="J162" s="35"/>
      <c r="K162" s="13"/>
      <c r="L162" s="13"/>
      <c r="M162" s="52">
        <v>-14400</v>
      </c>
      <c r="N162" s="34"/>
      <c r="O162" s="38">
        <v>-32000</v>
      </c>
      <c r="P162" s="105">
        <v>20</v>
      </c>
      <c r="Q162" s="13"/>
      <c r="R162" s="13">
        <v>-20240</v>
      </c>
      <c r="S162" s="66">
        <v>12</v>
      </c>
      <c r="U162" s="76" t="s">
        <v>55</v>
      </c>
      <c r="V162" s="77"/>
      <c r="W162" s="77"/>
      <c r="X162" s="77"/>
      <c r="Y162" s="102"/>
      <c r="Z162" s="77"/>
      <c r="AA162" s="102"/>
      <c r="AB162" s="77"/>
      <c r="AC162" s="77"/>
      <c r="AD162" s="77"/>
      <c r="AE162" s="77"/>
      <c r="AF162" s="78">
        <v>2400210</v>
      </c>
      <c r="AG162" s="78">
        <v>-2643837</v>
      </c>
      <c r="AH162" s="79">
        <f>AH159/0.75</f>
        <v>-2683060</v>
      </c>
      <c r="AM162" s="98"/>
    </row>
    <row r="163" spans="1:39" x14ac:dyDescent="0.2">
      <c r="A163" s="12"/>
      <c r="B163" s="15" t="s">
        <v>25</v>
      </c>
      <c r="C163" s="16"/>
      <c r="D163" s="16"/>
      <c r="E163" s="34"/>
      <c r="F163" s="35"/>
      <c r="G163" s="26"/>
      <c r="H163" s="43"/>
      <c r="I163" s="34"/>
      <c r="J163" s="35"/>
      <c r="K163" s="13"/>
      <c r="L163" s="13"/>
      <c r="M163" s="52">
        <v>-20800</v>
      </c>
      <c r="N163" s="34"/>
      <c r="O163" s="38">
        <v>-30400</v>
      </c>
      <c r="P163" s="105">
        <v>19</v>
      </c>
      <c r="Q163" s="13"/>
      <c r="R163" s="13"/>
      <c r="S163" s="66"/>
      <c r="U163" s="53" t="s">
        <v>58</v>
      </c>
      <c r="V163" s="82"/>
      <c r="W163" s="82"/>
      <c r="X163" s="82"/>
      <c r="Y163" s="104"/>
      <c r="Z163" s="82"/>
      <c r="AA163" s="104"/>
      <c r="AB163" s="82"/>
      <c r="AC163" s="82"/>
      <c r="AD163" s="82"/>
      <c r="AE163" s="82"/>
      <c r="AF163" s="81">
        <v>2193296</v>
      </c>
      <c r="AG163" s="81">
        <v>-2398152</v>
      </c>
      <c r="AH163" s="91"/>
    </row>
    <row r="164" spans="1:39" x14ac:dyDescent="0.2">
      <c r="A164" s="12"/>
      <c r="B164" s="15" t="s">
        <v>26</v>
      </c>
      <c r="C164" s="16"/>
      <c r="D164" s="16"/>
      <c r="E164" s="34"/>
      <c r="F164" s="35"/>
      <c r="G164" s="26"/>
      <c r="H164" s="43"/>
      <c r="I164" s="34"/>
      <c r="J164" s="35"/>
      <c r="K164" s="13"/>
      <c r="L164" s="13"/>
      <c r="M164" s="52">
        <v>-9600</v>
      </c>
      <c r="N164" s="34"/>
      <c r="O164" s="38">
        <v>-19200</v>
      </c>
      <c r="P164" s="105">
        <v>12</v>
      </c>
      <c r="Q164" s="13"/>
      <c r="R164" s="13"/>
      <c r="S164" s="66"/>
      <c r="U164" s="68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71">
        <f>AF163/AF162</f>
        <v>0.91379337641289715</v>
      </c>
      <c r="AG164" s="71">
        <f>AG163/AG162</f>
        <v>0.90707256158378902</v>
      </c>
      <c r="AH164" s="92"/>
    </row>
    <row r="165" spans="1:39" x14ac:dyDescent="0.2">
      <c r="A165" s="12"/>
      <c r="B165" s="15" t="s">
        <v>27</v>
      </c>
      <c r="C165" s="16"/>
      <c r="D165" s="16"/>
      <c r="E165" s="34"/>
      <c r="F165" s="35"/>
      <c r="G165" s="26"/>
      <c r="H165" s="43"/>
      <c r="I165" s="34"/>
      <c r="J165" s="35"/>
      <c r="K165" s="13"/>
      <c r="L165" s="13"/>
      <c r="M165" s="52">
        <v>-6400</v>
      </c>
      <c r="N165" s="34"/>
      <c r="O165" s="38">
        <f>(-18400-8000)</f>
        <v>-26400</v>
      </c>
      <c r="P165" s="105">
        <v>11</v>
      </c>
      <c r="Q165" s="13"/>
      <c r="R165" s="13"/>
      <c r="S165" s="66"/>
    </row>
    <row r="166" spans="1:39" ht="12" thickBot="1" x14ac:dyDescent="0.25">
      <c r="A166" s="12"/>
      <c r="B166" s="15"/>
      <c r="C166" s="16"/>
      <c r="D166" s="16"/>
      <c r="E166" s="34"/>
      <c r="F166" s="38"/>
      <c r="G166" s="26"/>
      <c r="H166" s="43"/>
      <c r="I166" s="34"/>
      <c r="J166" s="35"/>
      <c r="K166" s="13"/>
      <c r="L166" s="13"/>
      <c r="M166" s="52"/>
      <c r="N166" s="34"/>
      <c r="O166" s="38"/>
      <c r="P166" s="105"/>
      <c r="Q166" s="13"/>
      <c r="R166" s="13"/>
      <c r="S166" s="66"/>
    </row>
    <row r="167" spans="1:39" ht="12" thickBot="1" x14ac:dyDescent="0.25">
      <c r="A167" s="12" t="s">
        <v>35</v>
      </c>
      <c r="B167" s="18" t="s">
        <v>2</v>
      </c>
      <c r="C167" s="19"/>
      <c r="D167" s="19"/>
      <c r="E167" s="34"/>
      <c r="F167" s="38"/>
      <c r="G167" s="26"/>
      <c r="H167" s="43"/>
      <c r="I167" s="34"/>
      <c r="J167" s="35"/>
      <c r="K167" s="13">
        <v>-810400</v>
      </c>
      <c r="L167" s="13">
        <v>0</v>
      </c>
      <c r="M167" s="52">
        <f>SUM(M168:M179)</f>
        <v>-810400</v>
      </c>
      <c r="N167" s="34">
        <v>-792008</v>
      </c>
      <c r="O167" s="38">
        <f>SUM(O168:O179)</f>
        <v>-792008</v>
      </c>
      <c r="P167" s="105"/>
      <c r="Q167" s="13">
        <v>-452500</v>
      </c>
      <c r="R167" s="13">
        <f>SUM(R168:R179)</f>
        <v>-452500</v>
      </c>
      <c r="S167" s="66"/>
    </row>
    <row r="168" spans="1:39" ht="12.75" x14ac:dyDescent="0.2">
      <c r="A168" s="12"/>
      <c r="B168" s="15" t="s">
        <v>16</v>
      </c>
      <c r="C168" s="16"/>
      <c r="D168" s="16"/>
      <c r="E168" s="34"/>
      <c r="F168" s="35"/>
      <c r="G168" s="26"/>
      <c r="H168" s="43"/>
      <c r="I168" s="34"/>
      <c r="J168" s="35"/>
      <c r="K168" s="13"/>
      <c r="L168" s="13"/>
      <c r="M168" s="52">
        <v>0</v>
      </c>
      <c r="N168" s="34"/>
      <c r="O168" s="38">
        <v>-68808</v>
      </c>
      <c r="P168" s="105">
        <v>28</v>
      </c>
      <c r="Q168" s="13"/>
      <c r="R168" s="13">
        <v>-46400</v>
      </c>
      <c r="S168" s="66">
        <v>20</v>
      </c>
      <c r="U168" s="96" t="s">
        <v>77</v>
      </c>
      <c r="AJ168" s="96" t="s">
        <v>76</v>
      </c>
    </row>
    <row r="169" spans="1:39" x14ac:dyDescent="0.2">
      <c r="A169" s="12"/>
      <c r="B169" s="15" t="s">
        <v>17</v>
      </c>
      <c r="C169" s="16"/>
      <c r="D169" s="16"/>
      <c r="E169" s="34"/>
      <c r="F169" s="35"/>
      <c r="G169" s="26"/>
      <c r="H169" s="43"/>
      <c r="I169" s="34"/>
      <c r="J169" s="35"/>
      <c r="K169" s="13"/>
      <c r="L169" s="13"/>
      <c r="M169" s="52">
        <v>0</v>
      </c>
      <c r="N169" s="34"/>
      <c r="O169" s="38">
        <v>-42400</v>
      </c>
      <c r="P169" s="105">
        <v>16</v>
      </c>
      <c r="Q169" s="13"/>
      <c r="R169" s="13">
        <v>-41760</v>
      </c>
      <c r="S169" s="66">
        <v>16</v>
      </c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 t="s">
        <v>62</v>
      </c>
      <c r="AG169" s="72" t="s">
        <v>63</v>
      </c>
      <c r="AH169" s="72" t="s">
        <v>64</v>
      </c>
      <c r="AJ169" s="93" t="s">
        <v>79</v>
      </c>
      <c r="AK169" s="51">
        <f>SUM(AK153:AK158)</f>
        <v>586</v>
      </c>
    </row>
    <row r="170" spans="1:39" x14ac:dyDescent="0.2">
      <c r="A170" s="12"/>
      <c r="B170" s="15" t="s">
        <v>18</v>
      </c>
      <c r="C170" s="16"/>
      <c r="D170" s="16"/>
      <c r="E170" s="34"/>
      <c r="F170" s="35"/>
      <c r="G170" s="26"/>
      <c r="H170" s="43"/>
      <c r="I170" s="34"/>
      <c r="J170" s="35"/>
      <c r="K170" s="13"/>
      <c r="L170" s="13"/>
      <c r="M170" s="52">
        <v>-72800</v>
      </c>
      <c r="N170" s="34"/>
      <c r="O170" s="38">
        <v>-56800</v>
      </c>
      <c r="P170" s="105">
        <v>25</v>
      </c>
      <c r="Q170" s="13"/>
      <c r="R170" s="13">
        <v>-47760</v>
      </c>
      <c r="S170" s="66">
        <v>22</v>
      </c>
      <c r="U170" s="93" t="s">
        <v>61</v>
      </c>
      <c r="V170" s="77"/>
      <c r="W170" s="77"/>
      <c r="X170" s="77"/>
      <c r="Y170" s="102"/>
      <c r="Z170" s="77"/>
      <c r="AA170" s="102"/>
      <c r="AB170" s="77"/>
      <c r="AC170" s="77"/>
      <c r="AD170" s="77"/>
      <c r="AE170" s="77"/>
      <c r="AF170" s="51">
        <f>AK170*(1-AK171)</f>
        <v>580</v>
      </c>
      <c r="AG170" s="51">
        <v>-360</v>
      </c>
      <c r="AH170" s="51">
        <f>AF170*AG170</f>
        <v>-208800</v>
      </c>
      <c r="AJ170" s="97" t="s">
        <v>60</v>
      </c>
      <c r="AK170" s="74">
        <f>AK169*1.25</f>
        <v>732.5</v>
      </c>
    </row>
    <row r="171" spans="1:39" x14ac:dyDescent="0.2">
      <c r="A171" s="12"/>
      <c r="B171" s="15" t="s">
        <v>19</v>
      </c>
      <c r="C171" s="16"/>
      <c r="D171" s="16"/>
      <c r="E171" s="34"/>
      <c r="F171" s="35"/>
      <c r="G171" s="26"/>
      <c r="H171" s="43"/>
      <c r="I171" s="34"/>
      <c r="J171" s="35"/>
      <c r="K171" s="13"/>
      <c r="L171" s="13"/>
      <c r="M171" s="52">
        <v>-231200</v>
      </c>
      <c r="N171" s="34"/>
      <c r="O171" s="38">
        <v>-62400</v>
      </c>
      <c r="P171" s="105">
        <v>18</v>
      </c>
      <c r="Q171" s="13"/>
      <c r="R171" s="13">
        <v>-65060</v>
      </c>
      <c r="S171" s="66">
        <v>32</v>
      </c>
      <c r="U171" s="95" t="s">
        <v>65</v>
      </c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85"/>
      <c r="AG171" s="85"/>
      <c r="AH171" s="85">
        <f>AH170*0.75</f>
        <v>-156600</v>
      </c>
      <c r="AJ171" s="95" t="s">
        <v>59</v>
      </c>
      <c r="AK171" s="90">
        <f>AK153/AK169</f>
        <v>0.20819112627986347</v>
      </c>
    </row>
    <row r="172" spans="1:39" x14ac:dyDescent="0.2">
      <c r="A172" s="12"/>
      <c r="B172" s="15" t="s">
        <v>20</v>
      </c>
      <c r="C172" s="16"/>
      <c r="D172" s="16"/>
      <c r="E172" s="34"/>
      <c r="F172" s="35"/>
      <c r="G172" s="26"/>
      <c r="H172" s="43"/>
      <c r="I172" s="34"/>
      <c r="J172" s="35"/>
      <c r="K172" s="13"/>
      <c r="L172" s="13"/>
      <c r="M172" s="52">
        <v>-67200</v>
      </c>
      <c r="N172" s="34"/>
      <c r="O172" s="38">
        <v>-92800</v>
      </c>
      <c r="P172" s="105">
        <v>34</v>
      </c>
      <c r="Q172" s="13"/>
      <c r="R172" s="13">
        <v>-60520</v>
      </c>
      <c r="S172" s="66">
        <v>37</v>
      </c>
      <c r="AF172" s="74"/>
      <c r="AG172" s="74"/>
      <c r="AH172" s="74"/>
    </row>
    <row r="173" spans="1:39" x14ac:dyDescent="0.2">
      <c r="A173" s="12"/>
      <c r="B173" s="15" t="s">
        <v>21</v>
      </c>
      <c r="C173" s="16"/>
      <c r="D173" s="16"/>
      <c r="E173" s="34"/>
      <c r="F173" s="35"/>
      <c r="G173" s="26"/>
      <c r="H173" s="43"/>
      <c r="I173" s="34"/>
      <c r="J173" s="35"/>
      <c r="K173" s="13"/>
      <c r="L173" s="13"/>
      <c r="M173" s="52">
        <v>-81600</v>
      </c>
      <c r="N173" s="34"/>
      <c r="O173" s="38">
        <v>-82400</v>
      </c>
      <c r="P173" s="105">
        <v>31</v>
      </c>
      <c r="Q173" s="13"/>
      <c r="R173" s="13">
        <v>-69780</v>
      </c>
      <c r="S173" s="66">
        <v>38</v>
      </c>
      <c r="U173" s="93" t="s">
        <v>67</v>
      </c>
      <c r="V173" s="77"/>
      <c r="W173" s="77"/>
      <c r="X173" s="77"/>
      <c r="Y173" s="102"/>
      <c r="Z173" s="77"/>
      <c r="AA173" s="102"/>
      <c r="AB173" s="77"/>
      <c r="AC173" s="77"/>
      <c r="AD173" s="77"/>
      <c r="AE173" s="77"/>
      <c r="AF173" s="51"/>
      <c r="AG173" s="51"/>
      <c r="AH173" s="51">
        <f>AH158</f>
        <v>-1468320</v>
      </c>
      <c r="AJ173" s="93" t="s">
        <v>73</v>
      </c>
      <c r="AK173" s="51">
        <f>SUM(AK154:AK157)</f>
        <v>464</v>
      </c>
    </row>
    <row r="174" spans="1:39" x14ac:dyDescent="0.2">
      <c r="A174" s="12"/>
      <c r="B174" s="15" t="s">
        <v>22</v>
      </c>
      <c r="C174" s="16"/>
      <c r="D174" s="16"/>
      <c r="E174" s="34"/>
      <c r="F174" s="35"/>
      <c r="G174" s="26"/>
      <c r="H174" s="43"/>
      <c r="I174" s="34"/>
      <c r="J174" s="35"/>
      <c r="K174" s="13"/>
      <c r="L174" s="13"/>
      <c r="M174" s="52">
        <v>-60000</v>
      </c>
      <c r="N174" s="34"/>
      <c r="O174" s="38">
        <v>-83200</v>
      </c>
      <c r="P174" s="105">
        <v>29</v>
      </c>
      <c r="Q174" s="13"/>
      <c r="R174" s="13">
        <v>-39880</v>
      </c>
      <c r="S174" s="66">
        <v>27</v>
      </c>
      <c r="U174" s="94" t="s">
        <v>66</v>
      </c>
      <c r="V174" s="82"/>
      <c r="W174" s="82"/>
      <c r="X174" s="82"/>
      <c r="Y174" s="104"/>
      <c r="Z174" s="82"/>
      <c r="AA174" s="104"/>
      <c r="AB174" s="82"/>
      <c r="AC174" s="82"/>
      <c r="AD174" s="82"/>
      <c r="AE174" s="82"/>
      <c r="AF174" s="52"/>
      <c r="AG174" s="52"/>
      <c r="AH174" s="52">
        <f>AH171</f>
        <v>-156600</v>
      </c>
      <c r="AJ174" s="95" t="s">
        <v>74</v>
      </c>
      <c r="AK174" s="69">
        <f>AK173*1.25</f>
        <v>580</v>
      </c>
    </row>
    <row r="175" spans="1:39" x14ac:dyDescent="0.2">
      <c r="A175" s="12"/>
      <c r="B175" s="15" t="s">
        <v>23</v>
      </c>
      <c r="C175" s="16"/>
      <c r="D175" s="16"/>
      <c r="E175" s="34"/>
      <c r="F175" s="35"/>
      <c r="G175" s="26"/>
      <c r="H175" s="43"/>
      <c r="I175" s="34"/>
      <c r="J175" s="35"/>
      <c r="K175" s="13"/>
      <c r="L175" s="13"/>
      <c r="M175" s="52">
        <v>-44000</v>
      </c>
      <c r="N175" s="34"/>
      <c r="O175" s="38">
        <v>-52800</v>
      </c>
      <c r="P175" s="105">
        <v>18</v>
      </c>
      <c r="Q175" s="13"/>
      <c r="R175" s="13">
        <v>-35520</v>
      </c>
      <c r="S175" s="66">
        <v>23</v>
      </c>
      <c r="U175" s="94" t="s">
        <v>68</v>
      </c>
      <c r="V175" s="82"/>
      <c r="W175" s="82"/>
      <c r="X175" s="82"/>
      <c r="Y175" s="104"/>
      <c r="Z175" s="82"/>
      <c r="AA175" s="104"/>
      <c r="AB175" s="82"/>
      <c r="AC175" s="82"/>
      <c r="AD175" s="82"/>
      <c r="AE175" s="82"/>
      <c r="AF175" s="52"/>
      <c r="AG175" s="52"/>
      <c r="AH175" s="52">
        <f>AH159</f>
        <v>-2012295</v>
      </c>
    </row>
    <row r="176" spans="1:39" x14ac:dyDescent="0.2">
      <c r="A176" s="12"/>
      <c r="B176" s="15" t="s">
        <v>24</v>
      </c>
      <c r="C176" s="16"/>
      <c r="D176" s="16"/>
      <c r="E176" s="34"/>
      <c r="F176" s="35"/>
      <c r="G176" s="26"/>
      <c r="H176" s="43"/>
      <c r="I176" s="34"/>
      <c r="J176" s="35"/>
      <c r="K176" s="13"/>
      <c r="L176" s="13"/>
      <c r="M176" s="52">
        <v>-73600</v>
      </c>
      <c r="N176" s="34"/>
      <c r="O176" s="38">
        <v>-82400</v>
      </c>
      <c r="P176" s="105">
        <v>26</v>
      </c>
      <c r="Q176" s="13"/>
      <c r="R176" s="13">
        <v>-45820</v>
      </c>
      <c r="S176" s="66">
        <v>28</v>
      </c>
      <c r="U176" s="95" t="s">
        <v>69</v>
      </c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85"/>
      <c r="AG176" s="85"/>
      <c r="AH176" s="90">
        <f>(AH173+AH174)/AH175</f>
        <v>0.80749591883893768</v>
      </c>
    </row>
    <row r="177" spans="1:38" x14ac:dyDescent="0.2">
      <c r="A177" s="12"/>
      <c r="B177" s="15" t="s">
        <v>25</v>
      </c>
      <c r="C177" s="16"/>
      <c r="D177" s="16"/>
      <c r="E177" s="34"/>
      <c r="F177" s="35"/>
      <c r="G177" s="26"/>
      <c r="H177" s="43"/>
      <c r="I177" s="34"/>
      <c r="J177" s="35"/>
      <c r="K177" s="13"/>
      <c r="L177" s="13"/>
      <c r="M177" s="52">
        <v>-62400</v>
      </c>
      <c r="N177" s="34"/>
      <c r="O177" s="38">
        <v>-65600</v>
      </c>
      <c r="P177" s="105">
        <v>20</v>
      </c>
      <c r="Q177" s="13"/>
      <c r="R177" s="13"/>
      <c r="S177" s="66"/>
      <c r="AF177" s="74"/>
      <c r="AG177" s="74"/>
      <c r="AH177" s="74"/>
    </row>
    <row r="178" spans="1:38" x14ac:dyDescent="0.2">
      <c r="A178" s="12"/>
      <c r="B178" s="15" t="s">
        <v>26</v>
      </c>
      <c r="C178" s="16"/>
      <c r="D178" s="16"/>
      <c r="E178" s="34"/>
      <c r="F178" s="35"/>
      <c r="G178" s="26"/>
      <c r="H178" s="43"/>
      <c r="I178" s="34"/>
      <c r="J178" s="35"/>
      <c r="K178" s="13"/>
      <c r="L178" s="13"/>
      <c r="M178" s="52">
        <v>-67200</v>
      </c>
      <c r="N178" s="34"/>
      <c r="O178" s="38">
        <v>-64800</v>
      </c>
      <c r="P178" s="105">
        <v>28</v>
      </c>
      <c r="Q178" s="13"/>
      <c r="R178" s="13"/>
      <c r="S178" s="66"/>
      <c r="AF178" s="74"/>
      <c r="AG178" s="74"/>
    </row>
    <row r="179" spans="1:38" x14ac:dyDescent="0.2">
      <c r="A179" s="12"/>
      <c r="B179" s="15" t="s">
        <v>27</v>
      </c>
      <c r="C179" s="16"/>
      <c r="D179" s="16"/>
      <c r="E179" s="34"/>
      <c r="F179" s="35"/>
      <c r="G179" s="26"/>
      <c r="H179" s="43"/>
      <c r="I179" s="34"/>
      <c r="J179" s="35"/>
      <c r="K179" s="13"/>
      <c r="L179" s="13"/>
      <c r="M179" s="52">
        <v>-50400</v>
      </c>
      <c r="N179" s="34"/>
      <c r="O179" s="38">
        <v>-37600</v>
      </c>
      <c r="P179" s="105">
        <v>12</v>
      </c>
      <c r="Q179" s="13"/>
      <c r="R179" s="13"/>
      <c r="S179" s="66"/>
      <c r="AF179" s="74"/>
      <c r="AG179" s="74"/>
    </row>
    <row r="180" spans="1:38" ht="13.5" thickBot="1" x14ac:dyDescent="0.25">
      <c r="A180" s="12"/>
      <c r="B180" s="15"/>
      <c r="C180" s="16"/>
      <c r="D180" s="16"/>
      <c r="E180" s="34"/>
      <c r="F180" s="38"/>
      <c r="G180" s="26"/>
      <c r="H180" s="43"/>
      <c r="I180" s="34"/>
      <c r="J180" s="35"/>
      <c r="K180" s="13"/>
      <c r="L180" s="13"/>
      <c r="M180" s="52"/>
      <c r="N180" s="34"/>
      <c r="O180" s="38"/>
      <c r="P180" s="105"/>
      <c r="Q180" s="13"/>
      <c r="R180" s="13"/>
      <c r="S180" s="66"/>
      <c r="U180" s="99" t="s">
        <v>83</v>
      </c>
      <c r="AF180" s="74"/>
      <c r="AG180" s="74"/>
      <c r="AJ180" s="96" t="s">
        <v>78</v>
      </c>
    </row>
    <row r="181" spans="1:38" ht="12" thickBot="1" x14ac:dyDescent="0.25">
      <c r="A181" s="12" t="s">
        <v>36</v>
      </c>
      <c r="B181" s="18" t="s">
        <v>3</v>
      </c>
      <c r="C181" s="19"/>
      <c r="D181" s="19"/>
      <c r="E181" s="34"/>
      <c r="F181" s="38"/>
      <c r="G181" s="26"/>
      <c r="H181" s="43"/>
      <c r="I181" s="34"/>
      <c r="J181" s="35"/>
      <c r="K181" s="13">
        <v>-150018</v>
      </c>
      <c r="L181" s="13">
        <v>0</v>
      </c>
      <c r="M181" s="52">
        <f>SUM(M182:M193)</f>
        <v>-150018</v>
      </c>
      <c r="N181" s="34">
        <v>-4800</v>
      </c>
      <c r="O181" s="38">
        <f>SUM(O182:O192)</f>
        <v>-4800</v>
      </c>
      <c r="P181" s="105"/>
      <c r="Q181" s="13">
        <v>-3340</v>
      </c>
      <c r="R181" s="13">
        <f>SUM(R182:R193)</f>
        <v>-3340</v>
      </c>
      <c r="S181" s="66"/>
      <c r="U181" s="93" t="s">
        <v>82</v>
      </c>
      <c r="V181" s="77"/>
      <c r="W181" s="77"/>
      <c r="X181" s="77"/>
      <c r="Y181" s="102"/>
      <c r="Z181" s="77"/>
      <c r="AA181" s="102"/>
      <c r="AB181" s="77"/>
      <c r="AC181" s="77"/>
      <c r="AD181" s="77"/>
      <c r="AE181" s="77"/>
      <c r="AF181" s="77"/>
      <c r="AG181" s="51">
        <f>AH162</f>
        <v>-2683060</v>
      </c>
      <c r="AH181" s="74"/>
      <c r="AJ181" s="93" t="s">
        <v>70</v>
      </c>
      <c r="AK181" s="51">
        <v>480</v>
      </c>
    </row>
    <row r="182" spans="1:38" x14ac:dyDescent="0.2">
      <c r="A182" s="12"/>
      <c r="B182" s="15" t="s">
        <v>16</v>
      </c>
      <c r="C182" s="16"/>
      <c r="D182" s="16"/>
      <c r="E182" s="34"/>
      <c r="F182" s="35"/>
      <c r="G182" s="26"/>
      <c r="H182" s="43"/>
      <c r="I182" s="34"/>
      <c r="J182" s="35"/>
      <c r="K182" s="13"/>
      <c r="L182" s="13"/>
      <c r="M182" s="52">
        <v>0</v>
      </c>
      <c r="N182" s="34"/>
      <c r="O182" s="38">
        <v>0</v>
      </c>
      <c r="P182" s="105"/>
      <c r="Q182" s="13"/>
      <c r="R182" s="13">
        <v>0</v>
      </c>
      <c r="S182" s="66"/>
      <c r="U182" s="94" t="s">
        <v>84</v>
      </c>
      <c r="V182" s="82"/>
      <c r="W182" s="82"/>
      <c r="X182" s="82"/>
      <c r="Y182" s="104"/>
      <c r="Z182" s="82"/>
      <c r="AA182" s="104"/>
      <c r="AB182" s="82"/>
      <c r="AC182" s="82"/>
      <c r="AD182" s="82"/>
      <c r="AE182" s="82"/>
      <c r="AF182" s="82"/>
      <c r="AG182" s="52">
        <v>-500000</v>
      </c>
      <c r="AJ182" s="94" t="s">
        <v>71</v>
      </c>
      <c r="AK182" s="89">
        <f>1-AH176</f>
        <v>0.19250408116106232</v>
      </c>
    </row>
    <row r="183" spans="1:38" x14ac:dyDescent="0.2">
      <c r="A183" s="12"/>
      <c r="B183" s="15" t="s">
        <v>17</v>
      </c>
      <c r="C183" s="16"/>
      <c r="D183" s="16"/>
      <c r="E183" s="34"/>
      <c r="F183" s="35"/>
      <c r="G183" s="26"/>
      <c r="H183" s="43"/>
      <c r="I183" s="34"/>
      <c r="J183" s="35"/>
      <c r="K183" s="13"/>
      <c r="L183" s="13"/>
      <c r="M183" s="52">
        <v>0</v>
      </c>
      <c r="N183" s="34"/>
      <c r="O183" s="38">
        <v>0</v>
      </c>
      <c r="P183" s="105"/>
      <c r="Q183" s="13"/>
      <c r="R183" s="13">
        <v>0</v>
      </c>
      <c r="S183" s="66"/>
      <c r="U183" s="94" t="s">
        <v>85</v>
      </c>
      <c r="V183" s="82"/>
      <c r="W183" s="82"/>
      <c r="X183" s="82"/>
      <c r="Y183" s="104"/>
      <c r="Z183" s="82"/>
      <c r="AA183" s="104"/>
      <c r="AB183" s="82"/>
      <c r="AC183" s="82"/>
      <c r="AD183" s="82"/>
      <c r="AE183" s="82"/>
      <c r="AF183" s="82"/>
      <c r="AG183" s="52">
        <f>SUM(AG181:AG182)</f>
        <v>-3183060</v>
      </c>
      <c r="AH183" s="74"/>
      <c r="AJ183" s="95" t="s">
        <v>72</v>
      </c>
      <c r="AK183" s="85">
        <f>AK181*(1+AK182)</f>
        <v>572.40195895730994</v>
      </c>
    </row>
    <row r="184" spans="1:38" x14ac:dyDescent="0.2">
      <c r="A184" s="12"/>
      <c r="B184" s="15" t="s">
        <v>18</v>
      </c>
      <c r="C184" s="16"/>
      <c r="D184" s="16"/>
      <c r="E184" s="34"/>
      <c r="F184" s="35"/>
      <c r="G184" s="26"/>
      <c r="H184" s="43"/>
      <c r="I184" s="34"/>
      <c r="J184" s="35"/>
      <c r="K184" s="13"/>
      <c r="L184" s="13"/>
      <c r="M184" s="52">
        <v>-19866</v>
      </c>
      <c r="N184" s="34"/>
      <c r="O184" s="38">
        <v>-1600</v>
      </c>
      <c r="P184" s="105">
        <v>1</v>
      </c>
      <c r="Q184" s="13"/>
      <c r="R184" s="13">
        <v>0</v>
      </c>
      <c r="S184" s="66"/>
      <c r="U184" s="94" t="s">
        <v>86</v>
      </c>
      <c r="V184" s="82"/>
      <c r="W184" s="82"/>
      <c r="X184" s="82"/>
      <c r="Y184" s="104"/>
      <c r="Z184" s="82"/>
      <c r="AA184" s="104"/>
      <c r="AB184" s="82"/>
      <c r="AC184" s="82"/>
      <c r="AD184" s="82"/>
      <c r="AE184" s="82"/>
      <c r="AF184" s="82"/>
      <c r="AG184" s="89">
        <f>(AG183/AG181)-1</f>
        <v>0.18635438640954738</v>
      </c>
      <c r="AH184" s="74"/>
    </row>
    <row r="185" spans="1:38" x14ac:dyDescent="0.2">
      <c r="A185" s="12"/>
      <c r="B185" s="15" t="s">
        <v>19</v>
      </c>
      <c r="C185" s="16"/>
      <c r="D185" s="16"/>
      <c r="E185" s="34"/>
      <c r="F185" s="35"/>
      <c r="G185" s="26"/>
      <c r="H185" s="43"/>
      <c r="I185" s="34"/>
      <c r="J185" s="35"/>
      <c r="K185" s="13"/>
      <c r="L185" s="13"/>
      <c r="M185" s="52">
        <v>-43917</v>
      </c>
      <c r="N185" s="34"/>
      <c r="O185" s="38">
        <v>0</v>
      </c>
      <c r="P185" s="105"/>
      <c r="Q185" s="13"/>
      <c r="R185" s="13">
        <v>0</v>
      </c>
      <c r="S185" s="66"/>
      <c r="U185" s="82"/>
      <c r="V185" s="82"/>
      <c r="W185" s="82"/>
      <c r="X185" s="82"/>
      <c r="Y185" s="104"/>
      <c r="Z185" s="82"/>
      <c r="AA185" s="104"/>
      <c r="AB185" s="82"/>
      <c r="AC185" s="82"/>
      <c r="AD185" s="82"/>
      <c r="AE185" s="82"/>
      <c r="AF185" s="82"/>
      <c r="AG185" s="82"/>
    </row>
    <row r="186" spans="1:38" x14ac:dyDescent="0.2">
      <c r="A186" s="12"/>
      <c r="B186" s="15" t="s">
        <v>20</v>
      </c>
      <c r="C186" s="16"/>
      <c r="D186" s="16"/>
      <c r="E186" s="34"/>
      <c r="F186" s="35"/>
      <c r="G186" s="26"/>
      <c r="H186" s="43"/>
      <c r="I186" s="34"/>
      <c r="J186" s="35"/>
      <c r="K186" s="13"/>
      <c r="L186" s="13"/>
      <c r="M186" s="52">
        <v>-54122</v>
      </c>
      <c r="N186" s="34"/>
      <c r="O186" s="38">
        <v>0</v>
      </c>
      <c r="P186" s="105"/>
      <c r="Q186" s="13"/>
      <c r="R186" s="13">
        <v>-1440</v>
      </c>
      <c r="S186" s="66">
        <v>1</v>
      </c>
      <c r="U186" s="94" t="s">
        <v>88</v>
      </c>
      <c r="V186" s="82"/>
      <c r="W186" s="82"/>
      <c r="X186" s="82"/>
      <c r="Y186" s="104"/>
      <c r="Z186" s="82"/>
      <c r="AA186" s="104"/>
      <c r="AB186" s="82"/>
      <c r="AC186" s="82"/>
      <c r="AD186" s="82"/>
      <c r="AE186" s="82"/>
      <c r="AF186" s="82"/>
      <c r="AG186" s="52">
        <f>AK183</f>
        <v>572.40195895730994</v>
      </c>
      <c r="AH186" s="74"/>
    </row>
    <row r="187" spans="1:38" x14ac:dyDescent="0.2">
      <c r="A187" s="12"/>
      <c r="B187" s="15" t="s">
        <v>21</v>
      </c>
      <c r="C187" s="16"/>
      <c r="D187" s="16"/>
      <c r="E187" s="34"/>
      <c r="F187" s="35"/>
      <c r="G187" s="26"/>
      <c r="H187" s="43"/>
      <c r="I187" s="34"/>
      <c r="J187" s="35"/>
      <c r="K187" s="13"/>
      <c r="L187" s="13"/>
      <c r="M187" s="52">
        <v>-27313</v>
      </c>
      <c r="N187" s="34"/>
      <c r="O187" s="38">
        <v>0</v>
      </c>
      <c r="P187" s="105"/>
      <c r="Q187" s="13"/>
      <c r="R187" s="13">
        <v>0</v>
      </c>
      <c r="S187" s="66"/>
      <c r="U187" s="95" t="s">
        <v>87</v>
      </c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85">
        <f>AG186*(1+AG184)</f>
        <v>679.07157479842238</v>
      </c>
      <c r="AH187" s="74"/>
    </row>
    <row r="188" spans="1:38" x14ac:dyDescent="0.2">
      <c r="A188" s="12"/>
      <c r="B188" s="15" t="s">
        <v>22</v>
      </c>
      <c r="C188" s="16"/>
      <c r="D188" s="16"/>
      <c r="E188" s="34"/>
      <c r="F188" s="35"/>
      <c r="G188" s="26"/>
      <c r="H188" s="43"/>
      <c r="I188" s="34"/>
      <c r="J188" s="35"/>
      <c r="K188" s="13"/>
      <c r="L188" s="13"/>
      <c r="M188" s="52">
        <v>-1600</v>
      </c>
      <c r="N188" s="34"/>
      <c r="O188" s="38">
        <v>0</v>
      </c>
      <c r="P188" s="105"/>
      <c r="Q188" s="13"/>
      <c r="R188" s="13">
        <v>0</v>
      </c>
      <c r="S188" s="66"/>
    </row>
    <row r="189" spans="1:38" x14ac:dyDescent="0.2">
      <c r="A189" s="12"/>
      <c r="B189" s="15" t="s">
        <v>23</v>
      </c>
      <c r="C189" s="16"/>
      <c r="D189" s="16"/>
      <c r="E189" s="34"/>
      <c r="F189" s="35"/>
      <c r="G189" s="26"/>
      <c r="H189" s="43"/>
      <c r="I189" s="34"/>
      <c r="J189" s="35"/>
      <c r="K189" s="13"/>
      <c r="L189" s="13"/>
      <c r="M189" s="52">
        <v>-1600</v>
      </c>
      <c r="N189" s="34"/>
      <c r="O189" s="38">
        <v>-3200</v>
      </c>
      <c r="P189" s="105">
        <v>2</v>
      </c>
      <c r="Q189" s="13"/>
      <c r="R189" s="13">
        <v>-1900</v>
      </c>
      <c r="S189" s="66">
        <v>1</v>
      </c>
    </row>
    <row r="190" spans="1:38" x14ac:dyDescent="0.2">
      <c r="A190" s="12"/>
      <c r="B190" s="15" t="s">
        <v>24</v>
      </c>
      <c r="C190" s="16"/>
      <c r="D190" s="16"/>
      <c r="E190" s="34"/>
      <c r="F190" s="35"/>
      <c r="G190" s="26"/>
      <c r="H190" s="43"/>
      <c r="I190" s="34"/>
      <c r="J190" s="35"/>
      <c r="K190" s="13"/>
      <c r="L190" s="13"/>
      <c r="M190" s="52">
        <v>0</v>
      </c>
      <c r="N190" s="34"/>
      <c r="O190" s="38">
        <v>0</v>
      </c>
      <c r="P190" s="105"/>
      <c r="Q190" s="13"/>
      <c r="R190" s="13"/>
      <c r="S190" s="66"/>
      <c r="AF190" s="74"/>
    </row>
    <row r="191" spans="1:38" ht="12.75" x14ac:dyDescent="0.2">
      <c r="A191" s="12"/>
      <c r="B191" s="15" t="s">
        <v>25</v>
      </c>
      <c r="C191" s="16"/>
      <c r="D191" s="16"/>
      <c r="E191" s="34"/>
      <c r="F191" s="35"/>
      <c r="G191" s="26"/>
      <c r="H191" s="43"/>
      <c r="I191" s="34"/>
      <c r="J191" s="35"/>
      <c r="K191" s="13"/>
      <c r="L191" s="13"/>
      <c r="M191" s="52">
        <v>-1600</v>
      </c>
      <c r="N191" s="34"/>
      <c r="O191" s="38">
        <v>0</v>
      </c>
      <c r="P191" s="105"/>
      <c r="Q191" s="13"/>
      <c r="R191" s="13"/>
      <c r="S191" s="66"/>
      <c r="U191" s="99" t="s">
        <v>90</v>
      </c>
      <c r="AJ191" s="99" t="s">
        <v>92</v>
      </c>
    </row>
    <row r="192" spans="1:38" x14ac:dyDescent="0.2">
      <c r="A192" s="12"/>
      <c r="B192" s="15" t="s">
        <v>26</v>
      </c>
      <c r="C192" s="16"/>
      <c r="D192" s="16"/>
      <c r="E192" s="34"/>
      <c r="F192" s="35"/>
      <c r="G192" s="26"/>
      <c r="H192" s="43"/>
      <c r="I192" s="34"/>
      <c r="J192" s="35"/>
      <c r="K192" s="13"/>
      <c r="L192" s="13"/>
      <c r="M192" s="52">
        <v>0</v>
      </c>
      <c r="N192" s="34"/>
      <c r="O192" s="38">
        <v>0</v>
      </c>
      <c r="P192" s="105"/>
      <c r="Q192" s="13"/>
      <c r="R192" s="13"/>
      <c r="S192" s="66"/>
      <c r="U192" s="84" t="s">
        <v>89</v>
      </c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>
        <v>480</v>
      </c>
      <c r="AG192" s="84">
        <v>575</v>
      </c>
      <c r="AH192" s="84">
        <v>680</v>
      </c>
      <c r="AJ192" s="80"/>
      <c r="AK192" s="72">
        <v>2014</v>
      </c>
      <c r="AL192" s="72">
        <v>2015</v>
      </c>
    </row>
    <row r="193" spans="1:38" x14ac:dyDescent="0.2">
      <c r="A193" s="12"/>
      <c r="B193" s="15" t="s">
        <v>27</v>
      </c>
      <c r="C193" s="16"/>
      <c r="D193" s="16"/>
      <c r="E193" s="34"/>
      <c r="F193" s="35"/>
      <c r="G193" s="26"/>
      <c r="H193" s="43"/>
      <c r="I193" s="34"/>
      <c r="J193" s="35"/>
      <c r="K193" s="13"/>
      <c r="L193" s="13"/>
      <c r="M193" s="52">
        <v>0</v>
      </c>
      <c r="N193" s="34"/>
      <c r="O193" s="38">
        <v>0</v>
      </c>
      <c r="P193" s="105"/>
      <c r="Q193" s="13"/>
      <c r="R193" s="13"/>
      <c r="S193" s="66"/>
      <c r="U193" s="7" t="s">
        <v>2</v>
      </c>
      <c r="V193" s="77"/>
      <c r="W193" s="77"/>
      <c r="X193" s="77"/>
      <c r="Y193" s="102"/>
      <c r="Z193" s="77"/>
      <c r="AA193" s="102"/>
      <c r="AB193" s="77"/>
      <c r="AC193" s="77"/>
      <c r="AD193" s="77"/>
      <c r="AE193" s="77"/>
      <c r="AF193" s="51">
        <f>AL193</f>
        <v>-1949.3061224489795</v>
      </c>
      <c r="AG193" s="78">
        <f>AF193/AF192*AG192</f>
        <v>-2335.1062925170068</v>
      </c>
      <c r="AH193" s="78">
        <f>AG193/AG192*AH192</f>
        <v>-2761.517006802721</v>
      </c>
      <c r="AJ193" s="93" t="s">
        <v>2</v>
      </c>
      <c r="AK193" s="51">
        <f>AG154/(Y154+AA154)</f>
        <v>-2187.4405594405594</v>
      </c>
      <c r="AL193" s="51">
        <f>AL154</f>
        <v>-1949.3061224489795</v>
      </c>
    </row>
    <row r="194" spans="1:38" ht="12" thickBot="1" x14ac:dyDescent="0.25">
      <c r="A194" s="12"/>
      <c r="B194" s="15"/>
      <c r="C194" s="16"/>
      <c r="D194" s="16"/>
      <c r="E194" s="34"/>
      <c r="F194" s="38"/>
      <c r="G194" s="26"/>
      <c r="H194" s="43"/>
      <c r="I194" s="34"/>
      <c r="J194" s="35"/>
      <c r="K194" s="13"/>
      <c r="L194" s="13"/>
      <c r="M194" s="52"/>
      <c r="N194" s="34"/>
      <c r="O194" s="38"/>
      <c r="P194" s="105"/>
      <c r="Q194" s="13"/>
      <c r="R194" s="13"/>
      <c r="S194" s="66"/>
      <c r="U194" s="20" t="s">
        <v>51</v>
      </c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85">
        <f>AL194</f>
        <v>-3889.8695652173915</v>
      </c>
      <c r="AG194" s="83">
        <f>AF194/AF192*AG192</f>
        <v>-4659.7395833333339</v>
      </c>
      <c r="AH194" s="83">
        <f>AG194/AG192*AH192</f>
        <v>-5510.6485507246389</v>
      </c>
      <c r="AJ194" s="95" t="s">
        <v>51</v>
      </c>
      <c r="AK194" s="85">
        <f>(X155+X157+Z155+Z157)/(Y155+Y157+AA155+AA157)</f>
        <v>-3142.4686346863468</v>
      </c>
      <c r="AL194" s="85">
        <f>(AH155+AH157)/(AK155+AK157)</f>
        <v>-3889.8695652173915</v>
      </c>
    </row>
    <row r="195" spans="1:38" ht="12" thickBot="1" x14ac:dyDescent="0.25">
      <c r="A195" s="12" t="s">
        <v>37</v>
      </c>
      <c r="B195" s="18" t="s">
        <v>7</v>
      </c>
      <c r="C195" s="19"/>
      <c r="D195" s="19"/>
      <c r="E195" s="34"/>
      <c r="F195" s="38"/>
      <c r="G195" s="26"/>
      <c r="H195" s="43"/>
      <c r="I195" s="34"/>
      <c r="J195" s="35"/>
      <c r="K195" s="13">
        <v>-153600</v>
      </c>
      <c r="L195" s="13">
        <v>0</v>
      </c>
      <c r="M195" s="52">
        <f>SUM(M196:M207)</f>
        <v>-32000</v>
      </c>
      <c r="N195" s="34">
        <v>-32000</v>
      </c>
      <c r="O195" s="38">
        <f>SUM(O196:O207)</f>
        <v>-32000</v>
      </c>
      <c r="P195" s="105"/>
      <c r="Q195" s="13">
        <v>-10160</v>
      </c>
      <c r="R195" s="13">
        <f>SUM(R196:R207)</f>
        <v>-10160</v>
      </c>
      <c r="S195" s="66"/>
    </row>
    <row r="196" spans="1:38" x14ac:dyDescent="0.2">
      <c r="A196" s="12"/>
      <c r="B196" s="15" t="s">
        <v>16</v>
      </c>
      <c r="C196" s="16"/>
      <c r="D196" s="16"/>
      <c r="E196" s="34"/>
      <c r="F196" s="35"/>
      <c r="G196" s="26"/>
      <c r="H196" s="43"/>
      <c r="I196" s="34"/>
      <c r="J196" s="35"/>
      <c r="K196" s="13"/>
      <c r="L196" s="13"/>
      <c r="M196" s="52">
        <v>0</v>
      </c>
      <c r="N196" s="34"/>
      <c r="O196" s="38">
        <v>0</v>
      </c>
      <c r="P196" s="105"/>
      <c r="Q196" s="13"/>
      <c r="R196" s="13">
        <v>0</v>
      </c>
      <c r="S196" s="66"/>
    </row>
    <row r="197" spans="1:38" x14ac:dyDescent="0.2">
      <c r="A197" s="12"/>
      <c r="B197" s="15" t="s">
        <v>17</v>
      </c>
      <c r="C197" s="16"/>
      <c r="D197" s="16"/>
      <c r="E197" s="34"/>
      <c r="F197" s="35"/>
      <c r="G197" s="26"/>
      <c r="H197" s="43"/>
      <c r="I197" s="34"/>
      <c r="J197" s="35"/>
      <c r="K197" s="13"/>
      <c r="L197" s="13"/>
      <c r="M197" s="52">
        <v>0</v>
      </c>
      <c r="N197" s="34"/>
      <c r="O197" s="38">
        <v>0</v>
      </c>
      <c r="P197" s="105"/>
      <c r="Q197" s="13"/>
      <c r="R197" s="13">
        <v>0</v>
      </c>
      <c r="S197" s="66"/>
    </row>
    <row r="198" spans="1:38" x14ac:dyDescent="0.2">
      <c r="A198" s="12"/>
      <c r="B198" s="15" t="s">
        <v>18</v>
      </c>
      <c r="C198" s="16"/>
      <c r="D198" s="16"/>
      <c r="E198" s="34"/>
      <c r="F198" s="35"/>
      <c r="G198" s="26"/>
      <c r="H198" s="43"/>
      <c r="I198" s="34"/>
      <c r="J198" s="35"/>
      <c r="K198" s="13"/>
      <c r="L198" s="13"/>
      <c r="M198" s="52">
        <v>-1600</v>
      </c>
      <c r="N198" s="34"/>
      <c r="O198" s="38">
        <v>-1600</v>
      </c>
      <c r="P198" s="105">
        <v>1</v>
      </c>
      <c r="Q198" s="13"/>
      <c r="R198" s="13">
        <v>0</v>
      </c>
      <c r="S198" s="66"/>
    </row>
    <row r="199" spans="1:38" x14ac:dyDescent="0.2">
      <c r="A199" s="12"/>
      <c r="B199" s="15" t="s">
        <v>19</v>
      </c>
      <c r="C199" s="16"/>
      <c r="D199" s="16"/>
      <c r="E199" s="34"/>
      <c r="F199" s="35"/>
      <c r="G199" s="26"/>
      <c r="H199" s="43"/>
      <c r="I199" s="34"/>
      <c r="J199" s="35"/>
      <c r="K199" s="13"/>
      <c r="L199" s="13"/>
      <c r="M199" s="52">
        <v>-3200</v>
      </c>
      <c r="N199" s="34"/>
      <c r="O199" s="38">
        <v>-3200</v>
      </c>
      <c r="P199" s="105">
        <v>2</v>
      </c>
      <c r="Q199" s="13"/>
      <c r="R199" s="13">
        <v>0</v>
      </c>
      <c r="S199" s="66"/>
    </row>
    <row r="200" spans="1:38" x14ac:dyDescent="0.2">
      <c r="A200" s="12"/>
      <c r="B200" s="15" t="s">
        <v>20</v>
      </c>
      <c r="C200" s="16"/>
      <c r="D200" s="16"/>
      <c r="E200" s="34"/>
      <c r="F200" s="35"/>
      <c r="G200" s="26"/>
      <c r="H200" s="43"/>
      <c r="I200" s="34"/>
      <c r="J200" s="35"/>
      <c r="K200" s="13"/>
      <c r="L200" s="13"/>
      <c r="M200" s="52">
        <v>0</v>
      </c>
      <c r="N200" s="34"/>
      <c r="O200" s="38">
        <v>0</v>
      </c>
      <c r="P200" s="105"/>
      <c r="Q200" s="13"/>
      <c r="R200" s="13">
        <v>-960</v>
      </c>
      <c r="S200" s="66">
        <v>1</v>
      </c>
    </row>
    <row r="201" spans="1:38" x14ac:dyDescent="0.2">
      <c r="A201" s="12"/>
      <c r="B201" s="15" t="s">
        <v>21</v>
      </c>
      <c r="C201" s="16"/>
      <c r="D201" s="16"/>
      <c r="E201" s="34"/>
      <c r="F201" s="35"/>
      <c r="G201" s="26"/>
      <c r="H201" s="43"/>
      <c r="I201" s="34"/>
      <c r="J201" s="35"/>
      <c r="K201" s="13"/>
      <c r="L201" s="13"/>
      <c r="M201" s="52">
        <v>-19200</v>
      </c>
      <c r="N201" s="34"/>
      <c r="O201" s="38">
        <v>-19200</v>
      </c>
      <c r="P201" s="105">
        <v>12</v>
      </c>
      <c r="Q201" s="13"/>
      <c r="R201" s="13">
        <v>-1600</v>
      </c>
      <c r="S201" s="66">
        <v>1</v>
      </c>
    </row>
    <row r="202" spans="1:38" x14ac:dyDescent="0.2">
      <c r="A202" s="12"/>
      <c r="B202" s="15" t="s">
        <v>22</v>
      </c>
      <c r="C202" s="16"/>
      <c r="D202" s="16"/>
      <c r="E202" s="34"/>
      <c r="F202" s="35"/>
      <c r="G202" s="26"/>
      <c r="H202" s="43"/>
      <c r="I202" s="34"/>
      <c r="J202" s="35"/>
      <c r="K202" s="13"/>
      <c r="L202" s="13"/>
      <c r="M202" s="52">
        <v>-6400</v>
      </c>
      <c r="N202" s="34"/>
      <c r="O202" s="38">
        <v>-6400</v>
      </c>
      <c r="P202" s="105">
        <v>4</v>
      </c>
      <c r="Q202" s="13"/>
      <c r="R202" s="13">
        <v>-1900</v>
      </c>
      <c r="S202" s="66">
        <v>1</v>
      </c>
    </row>
    <row r="203" spans="1:38" x14ac:dyDescent="0.2">
      <c r="A203" s="12"/>
      <c r="B203" s="15" t="s">
        <v>23</v>
      </c>
      <c r="C203" s="16"/>
      <c r="D203" s="16"/>
      <c r="E203" s="34"/>
      <c r="F203" s="35"/>
      <c r="G203" s="26"/>
      <c r="H203" s="43"/>
      <c r="I203" s="34"/>
      <c r="J203" s="35"/>
      <c r="K203" s="13"/>
      <c r="L203" s="13"/>
      <c r="M203" s="52">
        <v>0</v>
      </c>
      <c r="N203" s="34"/>
      <c r="O203" s="38">
        <v>0</v>
      </c>
      <c r="P203" s="105"/>
      <c r="Q203" s="13"/>
      <c r="R203" s="13">
        <v>-3800</v>
      </c>
      <c r="S203" s="66">
        <v>2</v>
      </c>
    </row>
    <row r="204" spans="1:38" x14ac:dyDescent="0.2">
      <c r="A204" s="12"/>
      <c r="B204" s="15" t="s">
        <v>24</v>
      </c>
      <c r="C204" s="16"/>
      <c r="D204" s="16"/>
      <c r="E204" s="34"/>
      <c r="F204" s="35"/>
      <c r="G204" s="26"/>
      <c r="H204" s="43"/>
      <c r="I204" s="34"/>
      <c r="J204" s="35"/>
      <c r="K204" s="13"/>
      <c r="L204" s="13"/>
      <c r="M204" s="52">
        <v>0</v>
      </c>
      <c r="N204" s="34"/>
      <c r="O204" s="38">
        <v>0</v>
      </c>
      <c r="P204" s="105"/>
      <c r="Q204" s="13"/>
      <c r="R204" s="13">
        <v>-1900</v>
      </c>
      <c r="S204" s="66">
        <v>1</v>
      </c>
    </row>
    <row r="205" spans="1:38" x14ac:dyDescent="0.2">
      <c r="A205" s="12"/>
      <c r="B205" s="15" t="s">
        <v>25</v>
      </c>
      <c r="C205" s="16"/>
      <c r="D205" s="16"/>
      <c r="E205" s="34"/>
      <c r="F205" s="35"/>
      <c r="G205" s="26"/>
      <c r="H205" s="43"/>
      <c r="I205" s="34"/>
      <c r="J205" s="35"/>
      <c r="K205" s="13"/>
      <c r="L205" s="13"/>
      <c r="M205" s="52">
        <v>-1600</v>
      </c>
      <c r="N205" s="34"/>
      <c r="O205" s="38">
        <v>-1600</v>
      </c>
      <c r="P205" s="105">
        <v>1</v>
      </c>
      <c r="Q205" s="13"/>
      <c r="R205" s="13"/>
      <c r="S205" s="66"/>
    </row>
    <row r="206" spans="1:38" x14ac:dyDescent="0.2">
      <c r="A206" s="12"/>
      <c r="B206" s="15" t="s">
        <v>26</v>
      </c>
      <c r="C206" s="16"/>
      <c r="D206" s="16"/>
      <c r="E206" s="34"/>
      <c r="F206" s="35"/>
      <c r="G206" s="26"/>
      <c r="H206" s="43"/>
      <c r="I206" s="34"/>
      <c r="J206" s="35"/>
      <c r="K206" s="13"/>
      <c r="L206" s="13"/>
      <c r="M206" s="52">
        <v>0</v>
      </c>
      <c r="N206" s="34"/>
      <c r="O206" s="38">
        <v>0</v>
      </c>
      <c r="P206" s="105"/>
      <c r="Q206" s="13"/>
      <c r="R206" s="13"/>
      <c r="S206" s="66"/>
    </row>
    <row r="207" spans="1:38" x14ac:dyDescent="0.2">
      <c r="A207" s="12"/>
      <c r="B207" s="15" t="s">
        <v>27</v>
      </c>
      <c r="C207" s="16"/>
      <c r="D207" s="16"/>
      <c r="E207" s="34"/>
      <c r="F207" s="35"/>
      <c r="G207" s="26"/>
      <c r="H207" s="43"/>
      <c r="I207" s="34"/>
      <c r="J207" s="35"/>
      <c r="K207" s="13"/>
      <c r="L207" s="13"/>
      <c r="M207" s="52">
        <v>0</v>
      </c>
      <c r="N207" s="34"/>
      <c r="O207" s="38">
        <v>0</v>
      </c>
      <c r="P207" s="105"/>
      <c r="Q207" s="13"/>
      <c r="R207" s="13"/>
      <c r="S207" s="66"/>
    </row>
    <row r="208" spans="1:38" ht="12" thickBot="1" x14ac:dyDescent="0.25">
      <c r="A208" s="12"/>
      <c r="B208" s="15"/>
      <c r="C208" s="16"/>
      <c r="D208" s="16"/>
      <c r="E208" s="34"/>
      <c r="F208" s="38"/>
      <c r="G208" s="26"/>
      <c r="H208" s="43"/>
      <c r="I208" s="34"/>
      <c r="J208" s="35"/>
      <c r="K208" s="13"/>
      <c r="L208" s="13"/>
      <c r="M208" s="52"/>
      <c r="N208" s="34"/>
      <c r="O208" s="38"/>
      <c r="P208" s="105"/>
      <c r="Q208" s="13"/>
      <c r="R208" s="13"/>
      <c r="S208" s="66"/>
    </row>
    <row r="209" spans="1:19" ht="12" thickBot="1" x14ac:dyDescent="0.25">
      <c r="A209" s="12" t="s">
        <v>38</v>
      </c>
      <c r="B209" s="18" t="s">
        <v>8</v>
      </c>
      <c r="C209" s="19"/>
      <c r="D209" s="19"/>
      <c r="E209" s="34"/>
      <c r="F209" s="38"/>
      <c r="G209" s="26"/>
      <c r="H209" s="43"/>
      <c r="I209" s="34"/>
      <c r="J209" s="35"/>
      <c r="K209" s="13">
        <v>-331749</v>
      </c>
      <c r="L209" s="13"/>
      <c r="M209" s="52">
        <f>SUM(M210:M221)</f>
        <v>-331749</v>
      </c>
      <c r="N209" s="34">
        <v>-174139</v>
      </c>
      <c r="O209" s="38">
        <f>SUM(O210:O221)</f>
        <v>-174139</v>
      </c>
      <c r="P209" s="105"/>
      <c r="Q209" s="13">
        <v>-108988</v>
      </c>
      <c r="R209" s="13">
        <f>SUM(R210:R221)</f>
        <v>-108988</v>
      </c>
      <c r="S209" s="66"/>
    </row>
    <row r="210" spans="1:19" x14ac:dyDescent="0.2">
      <c r="A210" s="12"/>
      <c r="B210" s="15" t="s">
        <v>16</v>
      </c>
      <c r="C210" s="16"/>
      <c r="D210" s="16"/>
      <c r="E210" s="34"/>
      <c r="F210" s="35"/>
      <c r="G210" s="26"/>
      <c r="H210" s="43"/>
      <c r="I210" s="34"/>
      <c r="J210" s="35"/>
      <c r="K210" s="34"/>
      <c r="L210" s="13"/>
      <c r="M210" s="52">
        <v>0</v>
      </c>
      <c r="N210" s="34"/>
      <c r="O210" s="38">
        <v>-12800</v>
      </c>
      <c r="P210" s="105">
        <v>8</v>
      </c>
      <c r="Q210" s="13"/>
      <c r="R210" s="13">
        <v>-6480</v>
      </c>
      <c r="S210" s="66">
        <v>4</v>
      </c>
    </row>
    <row r="211" spans="1:19" x14ac:dyDescent="0.2">
      <c r="A211" s="12"/>
      <c r="B211" s="15" t="s">
        <v>17</v>
      </c>
      <c r="C211" s="16"/>
      <c r="D211" s="16"/>
      <c r="E211" s="34"/>
      <c r="F211" s="35"/>
      <c r="G211" s="26"/>
      <c r="H211" s="43"/>
      <c r="I211" s="34"/>
      <c r="J211" s="35"/>
      <c r="K211" s="13"/>
      <c r="L211" s="13"/>
      <c r="M211" s="52">
        <v>0</v>
      </c>
      <c r="N211" s="34"/>
      <c r="O211" s="38">
        <v>-6400</v>
      </c>
      <c r="P211" s="105">
        <v>4</v>
      </c>
      <c r="Q211" s="13"/>
      <c r="R211" s="13">
        <v>-5840</v>
      </c>
      <c r="S211" s="66">
        <v>4</v>
      </c>
    </row>
    <row r="212" spans="1:19" x14ac:dyDescent="0.2">
      <c r="A212" s="12"/>
      <c r="B212" s="15" t="s">
        <v>18</v>
      </c>
      <c r="C212" s="16"/>
      <c r="D212" s="16"/>
      <c r="E212" s="34"/>
      <c r="F212" s="35"/>
      <c r="G212" s="26"/>
      <c r="H212" s="43"/>
      <c r="I212" s="34"/>
      <c r="J212" s="35"/>
      <c r="K212" s="13"/>
      <c r="L212" s="13"/>
      <c r="M212" s="52">
        <v>-87986</v>
      </c>
      <c r="N212" s="34"/>
      <c r="O212" s="38">
        <v>-29600</v>
      </c>
      <c r="P212" s="105">
        <v>16</v>
      </c>
      <c r="Q212" s="13"/>
      <c r="R212" s="13">
        <v>-10240</v>
      </c>
      <c r="S212" s="66">
        <v>7</v>
      </c>
    </row>
    <row r="213" spans="1:19" x14ac:dyDescent="0.2">
      <c r="A213" s="12"/>
      <c r="B213" s="15" t="s">
        <v>19</v>
      </c>
      <c r="C213" s="16"/>
      <c r="D213" s="16"/>
      <c r="E213" s="34"/>
      <c r="F213" s="35"/>
      <c r="G213" s="26"/>
      <c r="H213" s="43"/>
      <c r="I213" s="34"/>
      <c r="J213" s="35"/>
      <c r="K213" s="13"/>
      <c r="L213" s="13"/>
      <c r="M213" s="52">
        <v>-114092</v>
      </c>
      <c r="N213" s="34"/>
      <c r="O213" s="38">
        <v>-8000</v>
      </c>
      <c r="P213" s="105">
        <v>5</v>
      </c>
      <c r="Q213" s="13"/>
      <c r="R213" s="13">
        <v>-53348</v>
      </c>
      <c r="S213" s="66">
        <v>5</v>
      </c>
    </row>
    <row r="214" spans="1:19" x14ac:dyDescent="0.2">
      <c r="A214" s="12"/>
      <c r="B214" s="15" t="s">
        <v>20</v>
      </c>
      <c r="C214" s="16"/>
      <c r="D214" s="16"/>
      <c r="E214" s="34"/>
      <c r="F214" s="35"/>
      <c r="G214" s="26"/>
      <c r="H214" s="43"/>
      <c r="I214" s="34"/>
      <c r="J214" s="35"/>
      <c r="K214" s="13"/>
      <c r="L214" s="13"/>
      <c r="M214" s="52">
        <v>-56335</v>
      </c>
      <c r="N214" s="34"/>
      <c r="O214" s="38">
        <v>-25600</v>
      </c>
      <c r="P214" s="105">
        <v>13</v>
      </c>
      <c r="Q214" s="13"/>
      <c r="R214" s="13">
        <v>-5040</v>
      </c>
      <c r="S214" s="66">
        <v>5</v>
      </c>
    </row>
    <row r="215" spans="1:19" x14ac:dyDescent="0.2">
      <c r="A215" s="12"/>
      <c r="B215" s="15" t="s">
        <v>21</v>
      </c>
      <c r="C215" s="16"/>
      <c r="D215" s="16"/>
      <c r="E215" s="34"/>
      <c r="F215" s="35"/>
      <c r="G215" s="26"/>
      <c r="H215" s="43"/>
      <c r="I215" s="34"/>
      <c r="J215" s="35"/>
      <c r="K215" s="13"/>
      <c r="L215" s="13"/>
      <c r="M215" s="52">
        <v>-28688</v>
      </c>
      <c r="N215" s="34"/>
      <c r="O215" s="38">
        <v>-13600</v>
      </c>
      <c r="P215" s="105">
        <v>7</v>
      </c>
      <c r="Q215" s="13"/>
      <c r="R215" s="13">
        <v>-9480</v>
      </c>
      <c r="S215" s="66">
        <v>8</v>
      </c>
    </row>
    <row r="216" spans="1:19" x14ac:dyDescent="0.2">
      <c r="A216" s="12"/>
      <c r="B216" s="15" t="s">
        <v>22</v>
      </c>
      <c r="C216" s="16"/>
      <c r="D216" s="16"/>
      <c r="E216" s="34"/>
      <c r="F216" s="35"/>
      <c r="G216" s="26"/>
      <c r="H216" s="43"/>
      <c r="I216" s="34"/>
      <c r="J216" s="35"/>
      <c r="K216" s="13"/>
      <c r="L216" s="13"/>
      <c r="M216" s="52">
        <v>-1600</v>
      </c>
      <c r="N216" s="34"/>
      <c r="O216" s="38">
        <v>-27200</v>
      </c>
      <c r="P216" s="105">
        <v>14</v>
      </c>
      <c r="Q216" s="13"/>
      <c r="R216" s="13">
        <v>-4540</v>
      </c>
      <c r="S216" s="66">
        <v>3</v>
      </c>
    </row>
    <row r="217" spans="1:19" x14ac:dyDescent="0.2">
      <c r="A217" s="12"/>
      <c r="B217" s="15" t="s">
        <v>23</v>
      </c>
      <c r="C217" s="16"/>
      <c r="D217" s="16"/>
      <c r="E217" s="34"/>
      <c r="F217" s="35"/>
      <c r="G217" s="26"/>
      <c r="H217" s="43"/>
      <c r="I217" s="34"/>
      <c r="J217" s="35"/>
      <c r="K217" s="13"/>
      <c r="L217" s="13"/>
      <c r="M217" s="52">
        <v>-10400</v>
      </c>
      <c r="N217" s="34"/>
      <c r="O217" s="38">
        <v>-8000</v>
      </c>
      <c r="P217" s="105">
        <v>5</v>
      </c>
      <c r="Q217" s="13"/>
      <c r="R217" s="13">
        <v>-5980</v>
      </c>
      <c r="S217" s="66">
        <v>4</v>
      </c>
    </row>
    <row r="218" spans="1:19" x14ac:dyDescent="0.2">
      <c r="A218" s="12"/>
      <c r="B218" s="15" t="s">
        <v>24</v>
      </c>
      <c r="C218" s="16"/>
      <c r="D218" s="16"/>
      <c r="E218" s="34"/>
      <c r="F218" s="35"/>
      <c r="G218" s="26"/>
      <c r="H218" s="43"/>
      <c r="I218" s="34"/>
      <c r="J218" s="35"/>
      <c r="K218" s="13"/>
      <c r="L218" s="13"/>
      <c r="M218" s="52">
        <v>-4800</v>
      </c>
      <c r="N218" s="34"/>
      <c r="O218" s="38">
        <v>-6400</v>
      </c>
      <c r="P218" s="105">
        <v>4</v>
      </c>
      <c r="Q218" s="13"/>
      <c r="R218" s="13">
        <v>-8040</v>
      </c>
      <c r="S218" s="66">
        <v>7</v>
      </c>
    </row>
    <row r="219" spans="1:19" x14ac:dyDescent="0.2">
      <c r="A219" s="12"/>
      <c r="B219" s="15" t="s">
        <v>25</v>
      </c>
      <c r="C219" s="16"/>
      <c r="D219" s="16"/>
      <c r="E219" s="34"/>
      <c r="F219" s="35"/>
      <c r="G219" s="26"/>
      <c r="H219" s="43"/>
      <c r="I219" s="34"/>
      <c r="J219" s="35"/>
      <c r="K219" s="13"/>
      <c r="L219" s="13"/>
      <c r="M219" s="52">
        <v>-6715</v>
      </c>
      <c r="N219" s="34"/>
      <c r="O219" s="38">
        <v>-8000</v>
      </c>
      <c r="P219" s="105">
        <v>5</v>
      </c>
      <c r="Q219" s="13"/>
      <c r="R219" s="13"/>
      <c r="S219" s="66"/>
    </row>
    <row r="220" spans="1:19" x14ac:dyDescent="0.2">
      <c r="A220" s="12"/>
      <c r="B220" s="15" t="s">
        <v>26</v>
      </c>
      <c r="C220" s="16"/>
      <c r="D220" s="16"/>
      <c r="E220" s="34"/>
      <c r="F220" s="35"/>
      <c r="G220" s="26"/>
      <c r="H220" s="43"/>
      <c r="I220" s="34"/>
      <c r="J220" s="35"/>
      <c r="K220" s="13"/>
      <c r="L220" s="13"/>
      <c r="M220" s="52">
        <v>-17933</v>
      </c>
      <c r="N220" s="34"/>
      <c r="O220" s="38">
        <v>-4539</v>
      </c>
      <c r="P220" s="105">
        <v>5</v>
      </c>
      <c r="Q220" s="13"/>
      <c r="R220" s="13"/>
      <c r="S220" s="66"/>
    </row>
    <row r="221" spans="1:19" x14ac:dyDescent="0.2">
      <c r="A221" s="12"/>
      <c r="B221" s="15" t="s">
        <v>27</v>
      </c>
      <c r="C221" s="16"/>
      <c r="D221" s="16"/>
      <c r="E221" s="36"/>
      <c r="F221" s="37"/>
      <c r="G221" s="27"/>
      <c r="H221" s="44"/>
      <c r="I221" s="36"/>
      <c r="J221" s="37"/>
      <c r="K221" s="46"/>
      <c r="L221" s="14"/>
      <c r="M221" s="16">
        <v>-3200</v>
      </c>
      <c r="N221" s="58"/>
      <c r="O221" s="59">
        <v>-24000</v>
      </c>
      <c r="P221" s="106">
        <v>7</v>
      </c>
      <c r="Q221" s="55"/>
      <c r="R221" s="20"/>
      <c r="S221" s="66"/>
    </row>
    <row r="222" spans="1:19" x14ac:dyDescent="0.2">
      <c r="A222" s="12"/>
      <c r="B222" s="16"/>
      <c r="C222" s="16"/>
      <c r="D222" s="16"/>
      <c r="E222" s="36"/>
      <c r="F222" s="37"/>
      <c r="G222" s="27"/>
      <c r="H222" s="44"/>
      <c r="I222" s="36"/>
      <c r="J222" s="37"/>
      <c r="K222" s="13">
        <f>SUM(K153:K221)</f>
        <v>-1673217</v>
      </c>
      <c r="L222" s="14"/>
      <c r="M222" s="16"/>
      <c r="N222" s="34">
        <f>SUM(N153:N221)</f>
        <v>-1303771</v>
      </c>
      <c r="O222" s="35"/>
      <c r="P222" s="107"/>
      <c r="Q222" s="13">
        <f>SUM(Q153:Q221)</f>
        <v>-763500</v>
      </c>
      <c r="R222" s="11"/>
      <c r="S222" s="66"/>
    </row>
    <row r="223" spans="1:19" x14ac:dyDescent="0.2">
      <c r="A223" s="12"/>
      <c r="B223" s="16"/>
      <c r="C223" s="16"/>
      <c r="D223" s="16"/>
      <c r="E223" s="36"/>
      <c r="F223" s="37"/>
      <c r="G223" s="27"/>
      <c r="H223" s="44"/>
      <c r="I223" s="36"/>
      <c r="J223" s="37"/>
      <c r="K223" s="13"/>
      <c r="L223" s="14"/>
      <c r="M223" s="16"/>
      <c r="N223" s="34"/>
      <c r="O223" s="38"/>
      <c r="P223" s="109"/>
      <c r="Q223" s="13"/>
      <c r="R223" s="13"/>
    </row>
    <row r="224" spans="1:19" x14ac:dyDescent="0.2">
      <c r="A224" s="12"/>
      <c r="B224" s="16"/>
      <c r="C224" s="16"/>
      <c r="D224" s="16"/>
      <c r="E224" s="36"/>
      <c r="F224" s="37"/>
      <c r="G224" s="27"/>
      <c r="H224" s="44"/>
      <c r="I224" s="36"/>
      <c r="J224" s="37"/>
      <c r="K224" s="13"/>
      <c r="L224" s="14"/>
      <c r="M224" s="16"/>
      <c r="N224" s="34"/>
      <c r="O224" s="38"/>
      <c r="P224" s="109"/>
      <c r="Q224" s="13"/>
      <c r="R224" s="13"/>
    </row>
    <row r="225" spans="1:19" x14ac:dyDescent="0.2">
      <c r="A225" s="12"/>
      <c r="B225" s="16"/>
      <c r="C225" s="16"/>
      <c r="D225" s="16"/>
      <c r="E225" s="36"/>
      <c r="F225" s="37"/>
      <c r="G225" s="27"/>
      <c r="H225" s="44"/>
      <c r="I225" s="36"/>
      <c r="J225" s="37"/>
      <c r="K225" s="13"/>
      <c r="L225" s="14"/>
      <c r="M225" s="16"/>
      <c r="N225" s="34"/>
      <c r="O225" s="38"/>
      <c r="P225" s="109"/>
      <c r="Q225" s="13"/>
      <c r="R225" s="13"/>
    </row>
    <row r="226" spans="1:19" x14ac:dyDescent="0.2">
      <c r="A226" s="12"/>
      <c r="B226" s="16"/>
      <c r="C226" s="16"/>
      <c r="D226" s="16"/>
      <c r="E226" s="36"/>
      <c r="F226" s="37"/>
      <c r="G226" s="27"/>
      <c r="H226" s="44"/>
      <c r="I226" s="36"/>
      <c r="J226" s="37"/>
      <c r="K226" s="14"/>
      <c r="L226" s="14"/>
      <c r="M226" s="16"/>
      <c r="N226" s="36"/>
      <c r="O226" s="39"/>
      <c r="P226" s="110"/>
      <c r="Q226" s="14"/>
      <c r="R226" s="14"/>
    </row>
    <row r="227" spans="1:19" ht="12" thickBot="1" x14ac:dyDescent="0.25">
      <c r="A227" s="21" t="s">
        <v>10</v>
      </c>
      <c r="B227" s="16"/>
      <c r="C227" s="16"/>
      <c r="D227" s="16"/>
      <c r="E227" s="36"/>
      <c r="F227" s="39"/>
      <c r="G227" s="27"/>
      <c r="H227" s="44"/>
      <c r="I227" s="36"/>
      <c r="J227" s="37"/>
      <c r="K227" s="14"/>
      <c r="L227" s="14"/>
      <c r="M227" s="16"/>
      <c r="N227" s="36"/>
      <c r="O227" s="39"/>
      <c r="P227" s="110"/>
      <c r="Q227" s="14"/>
      <c r="R227" s="14"/>
    </row>
    <row r="228" spans="1:19" ht="12" thickBot="1" x14ac:dyDescent="0.25">
      <c r="A228" s="22"/>
      <c r="B228" s="18" t="s">
        <v>1</v>
      </c>
      <c r="C228" s="19"/>
      <c r="D228" s="19"/>
      <c r="E228" s="34"/>
      <c r="F228" s="38"/>
      <c r="G228" s="26"/>
      <c r="H228" s="43"/>
      <c r="I228" s="34"/>
      <c r="J228" s="35"/>
      <c r="K228" s="13">
        <v>-8251</v>
      </c>
      <c r="L228" s="13">
        <v>0</v>
      </c>
      <c r="M228" s="52">
        <f>SUM(M229:M240)</f>
        <v>-8251</v>
      </c>
      <c r="N228" s="34">
        <v>-9600</v>
      </c>
      <c r="O228" s="38">
        <f>SUM(O229:O240)</f>
        <v>-9600</v>
      </c>
      <c r="P228" s="111"/>
      <c r="Q228" s="13">
        <v>-25000</v>
      </c>
      <c r="R228" s="13">
        <f>SUM(R229:R239)</f>
        <v>-25000</v>
      </c>
      <c r="S228" s="67"/>
    </row>
    <row r="229" spans="1:19" x14ac:dyDescent="0.2">
      <c r="A229" s="12" t="s">
        <v>31</v>
      </c>
      <c r="B229" s="15" t="s">
        <v>16</v>
      </c>
      <c r="C229" s="16"/>
      <c r="D229" s="16"/>
      <c r="E229" s="34"/>
      <c r="F229" s="35"/>
      <c r="G229" s="26"/>
      <c r="H229" s="43"/>
      <c r="I229" s="34"/>
      <c r="J229" s="35"/>
      <c r="K229" s="13"/>
      <c r="L229" s="13"/>
      <c r="M229" s="52">
        <v>0</v>
      </c>
      <c r="N229" s="34"/>
      <c r="O229" s="38">
        <v>0</v>
      </c>
      <c r="P229" s="111"/>
      <c r="Q229" s="13"/>
      <c r="R229" s="13">
        <v>-3200</v>
      </c>
      <c r="S229" s="67">
        <v>2</v>
      </c>
    </row>
    <row r="230" spans="1:19" x14ac:dyDescent="0.2">
      <c r="A230" s="12"/>
      <c r="B230" s="15" t="s">
        <v>17</v>
      </c>
      <c r="C230" s="16"/>
      <c r="D230" s="16"/>
      <c r="E230" s="34"/>
      <c r="F230" s="35"/>
      <c r="G230" s="26"/>
      <c r="H230" s="43"/>
      <c r="I230" s="34"/>
      <c r="J230" s="35"/>
      <c r="K230" s="13"/>
      <c r="L230" s="13"/>
      <c r="M230" s="52">
        <v>0</v>
      </c>
      <c r="N230" s="34"/>
      <c r="O230" s="38">
        <v>0</v>
      </c>
      <c r="P230" s="112"/>
      <c r="Q230" s="13"/>
      <c r="R230" s="13">
        <v>0</v>
      </c>
      <c r="S230" s="67">
        <v>0</v>
      </c>
    </row>
    <row r="231" spans="1:19" x14ac:dyDescent="0.2">
      <c r="A231" s="12"/>
      <c r="B231" s="15" t="s">
        <v>18</v>
      </c>
      <c r="C231" s="16"/>
      <c r="D231" s="16"/>
      <c r="E231" s="34"/>
      <c r="F231" s="35"/>
      <c r="G231" s="26"/>
      <c r="H231" s="43"/>
      <c r="I231" s="34"/>
      <c r="J231" s="35"/>
      <c r="K231" s="13"/>
      <c r="L231" s="13"/>
      <c r="M231" s="52">
        <v>0</v>
      </c>
      <c r="N231" s="34"/>
      <c r="O231" s="38">
        <v>-4800</v>
      </c>
      <c r="P231" s="113">
        <v>3</v>
      </c>
      <c r="Q231" s="13"/>
      <c r="R231" s="13">
        <v>0</v>
      </c>
      <c r="S231" s="67">
        <v>0</v>
      </c>
    </row>
    <row r="232" spans="1:19" x14ac:dyDescent="0.2">
      <c r="A232" s="12"/>
      <c r="B232" s="15" t="s">
        <v>19</v>
      </c>
      <c r="C232" s="16"/>
      <c r="D232" s="16"/>
      <c r="E232" s="34"/>
      <c r="F232" s="35"/>
      <c r="G232" s="26"/>
      <c r="H232" s="43"/>
      <c r="I232" s="34"/>
      <c r="J232" s="35"/>
      <c r="K232" s="13"/>
      <c r="L232" s="13"/>
      <c r="M232" s="52">
        <v>0</v>
      </c>
      <c r="N232" s="34"/>
      <c r="O232" s="38">
        <v>0</v>
      </c>
      <c r="P232" s="113"/>
      <c r="Q232" s="13"/>
      <c r="R232" s="13">
        <v>-1600</v>
      </c>
      <c r="S232" s="67">
        <v>1</v>
      </c>
    </row>
    <row r="233" spans="1:19" x14ac:dyDescent="0.2">
      <c r="A233" s="12"/>
      <c r="B233" s="15" t="s">
        <v>20</v>
      </c>
      <c r="C233" s="16"/>
      <c r="D233" s="16"/>
      <c r="E233" s="34"/>
      <c r="F233" s="35"/>
      <c r="G233" s="26"/>
      <c r="H233" s="43"/>
      <c r="I233" s="34"/>
      <c r="J233" s="35"/>
      <c r="K233" s="13"/>
      <c r="L233" s="13"/>
      <c r="M233" s="52">
        <v>0</v>
      </c>
      <c r="N233" s="34"/>
      <c r="O233" s="38">
        <v>0</v>
      </c>
      <c r="P233" s="113"/>
      <c r="Q233" s="13"/>
      <c r="R233" s="13">
        <v>-1440</v>
      </c>
      <c r="S233" s="67">
        <v>1</v>
      </c>
    </row>
    <row r="234" spans="1:19" x14ac:dyDescent="0.2">
      <c r="A234" s="12"/>
      <c r="B234" s="15" t="s">
        <v>21</v>
      </c>
      <c r="C234" s="16"/>
      <c r="D234" s="16"/>
      <c r="E234" s="34"/>
      <c r="F234" s="35"/>
      <c r="G234" s="26"/>
      <c r="H234" s="43"/>
      <c r="I234" s="34"/>
      <c r="J234" s="35"/>
      <c r="K234" s="13"/>
      <c r="L234" s="13"/>
      <c r="M234" s="52">
        <v>0</v>
      </c>
      <c r="N234" s="34"/>
      <c r="O234" s="38">
        <v>-1600</v>
      </c>
      <c r="P234" s="113">
        <v>1</v>
      </c>
      <c r="Q234" s="13"/>
      <c r="R234" s="13">
        <v>0</v>
      </c>
      <c r="S234" s="67">
        <v>0</v>
      </c>
    </row>
    <row r="235" spans="1:19" x14ac:dyDescent="0.2">
      <c r="A235" s="12"/>
      <c r="B235" s="15" t="s">
        <v>22</v>
      </c>
      <c r="C235" s="16"/>
      <c r="D235" s="16"/>
      <c r="E235" s="34"/>
      <c r="F235" s="35"/>
      <c r="G235" s="26"/>
      <c r="H235" s="43"/>
      <c r="I235" s="34"/>
      <c r="J235" s="35"/>
      <c r="K235" s="13"/>
      <c r="L235" s="13"/>
      <c r="M235" s="52">
        <v>0</v>
      </c>
      <c r="N235" s="34"/>
      <c r="O235" s="38">
        <v>-1600</v>
      </c>
      <c r="P235" s="113">
        <v>1</v>
      </c>
      <c r="Q235" s="13"/>
      <c r="R235" s="13">
        <v>0</v>
      </c>
      <c r="S235" s="67">
        <v>0</v>
      </c>
    </row>
    <row r="236" spans="1:19" x14ac:dyDescent="0.2">
      <c r="A236" s="12"/>
      <c r="B236" s="15" t="s">
        <v>23</v>
      </c>
      <c r="C236" s="16"/>
      <c r="D236" s="16"/>
      <c r="E236" s="34"/>
      <c r="F236" s="35"/>
      <c r="G236" s="26"/>
      <c r="H236" s="43"/>
      <c r="I236" s="34"/>
      <c r="J236" s="35"/>
      <c r="K236" s="13"/>
      <c r="L236" s="13"/>
      <c r="M236" s="52">
        <v>0</v>
      </c>
      <c r="N236" s="34"/>
      <c r="O236" s="38">
        <v>-1600</v>
      </c>
      <c r="P236" s="113">
        <v>1</v>
      </c>
      <c r="Q236" s="13"/>
      <c r="R236" s="13">
        <v>0</v>
      </c>
      <c r="S236" s="67">
        <v>0</v>
      </c>
    </row>
    <row r="237" spans="1:19" x14ac:dyDescent="0.2">
      <c r="A237" s="12"/>
      <c r="B237" s="15" t="s">
        <v>24</v>
      </c>
      <c r="C237" s="16"/>
      <c r="D237" s="16"/>
      <c r="E237" s="34"/>
      <c r="F237" s="35"/>
      <c r="G237" s="26"/>
      <c r="H237" s="43"/>
      <c r="I237" s="34"/>
      <c r="J237" s="35"/>
      <c r="K237" s="13"/>
      <c r="L237" s="13"/>
      <c r="M237" s="52">
        <v>0</v>
      </c>
      <c r="N237" s="34"/>
      <c r="O237" s="38">
        <v>0</v>
      </c>
      <c r="P237" s="113"/>
      <c r="Q237" s="13"/>
      <c r="R237" s="13">
        <v>-18760</v>
      </c>
      <c r="S237" s="67">
        <v>8</v>
      </c>
    </row>
    <row r="238" spans="1:19" x14ac:dyDescent="0.2">
      <c r="A238" s="12"/>
      <c r="B238" s="15" t="s">
        <v>25</v>
      </c>
      <c r="C238" s="16"/>
      <c r="D238" s="16"/>
      <c r="E238" s="34"/>
      <c r="F238" s="35"/>
      <c r="G238" s="26"/>
      <c r="H238" s="43"/>
      <c r="I238" s="34"/>
      <c r="J238" s="35"/>
      <c r="K238" s="13"/>
      <c r="L238" s="13"/>
      <c r="M238" s="52">
        <v>0</v>
      </c>
      <c r="N238" s="34"/>
      <c r="O238" s="38">
        <v>0</v>
      </c>
      <c r="P238" s="113"/>
      <c r="Q238" s="13"/>
      <c r="R238" s="13">
        <v>0</v>
      </c>
      <c r="S238" s="67"/>
    </row>
    <row r="239" spans="1:19" x14ac:dyDescent="0.2">
      <c r="A239" s="12"/>
      <c r="B239" s="15" t="s">
        <v>26</v>
      </c>
      <c r="C239" s="16"/>
      <c r="D239" s="16"/>
      <c r="E239" s="34"/>
      <c r="F239" s="35"/>
      <c r="G239" s="26"/>
      <c r="H239" s="43"/>
      <c r="I239" s="34"/>
      <c r="J239" s="35"/>
      <c r="K239" s="13"/>
      <c r="L239" s="13"/>
      <c r="M239" s="52">
        <v>-8251</v>
      </c>
      <c r="N239" s="34"/>
      <c r="O239" s="38">
        <v>0</v>
      </c>
      <c r="P239" s="113"/>
      <c r="Q239" s="13"/>
      <c r="R239" s="13">
        <v>0</v>
      </c>
      <c r="S239" s="67"/>
    </row>
    <row r="240" spans="1:19" x14ac:dyDescent="0.2">
      <c r="A240" s="12"/>
      <c r="B240" s="15" t="s">
        <v>27</v>
      </c>
      <c r="C240" s="16"/>
      <c r="D240" s="16"/>
      <c r="E240" s="34"/>
      <c r="F240" s="35"/>
      <c r="G240" s="26"/>
      <c r="H240" s="43"/>
      <c r="I240" s="34"/>
      <c r="J240" s="35"/>
      <c r="K240" s="13"/>
      <c r="L240" s="13"/>
      <c r="M240" s="52">
        <v>0</v>
      </c>
      <c r="N240" s="34"/>
      <c r="O240" s="38">
        <v>0</v>
      </c>
      <c r="P240" s="113"/>
      <c r="Q240" s="13"/>
      <c r="R240" s="13">
        <v>0</v>
      </c>
      <c r="S240" s="67"/>
    </row>
    <row r="241" spans="1:19" ht="12" thickBot="1" x14ac:dyDescent="0.25">
      <c r="A241" s="12"/>
      <c r="B241" s="15"/>
      <c r="C241" s="16"/>
      <c r="D241" s="16"/>
      <c r="E241" s="34"/>
      <c r="F241" s="38"/>
      <c r="G241" s="26"/>
      <c r="H241" s="43"/>
      <c r="I241" s="34"/>
      <c r="J241" s="35"/>
      <c r="K241" s="13"/>
      <c r="L241" s="13"/>
      <c r="M241" s="52"/>
      <c r="N241" s="34"/>
      <c r="O241" s="38"/>
      <c r="P241" s="113"/>
      <c r="Q241" s="13"/>
      <c r="R241" s="13"/>
      <c r="S241" s="67"/>
    </row>
    <row r="242" spans="1:19" ht="12" thickBot="1" x14ac:dyDescent="0.25">
      <c r="A242" s="12" t="s">
        <v>30</v>
      </c>
      <c r="B242" s="18" t="s">
        <v>2</v>
      </c>
      <c r="C242" s="19"/>
      <c r="D242" s="19"/>
      <c r="E242" s="34"/>
      <c r="F242" s="38"/>
      <c r="G242" s="26"/>
      <c r="H242" s="43"/>
      <c r="I242" s="34"/>
      <c r="J242" s="35"/>
      <c r="K242" s="13">
        <v>-3200</v>
      </c>
      <c r="L242" s="13">
        <v>0</v>
      </c>
      <c r="M242" s="52">
        <f>SUM(M243:M254)</f>
        <v>-3200</v>
      </c>
      <c r="N242" s="34">
        <v>-1600</v>
      </c>
      <c r="O242" s="38">
        <f>SUM(O243:O254)</f>
        <v>-1600</v>
      </c>
      <c r="P242" s="113"/>
      <c r="Q242" s="13">
        <v>-25080</v>
      </c>
      <c r="R242" s="13">
        <f>SUM(R243:R254)</f>
        <v>-25080</v>
      </c>
      <c r="S242" s="67"/>
    </row>
    <row r="243" spans="1:19" x14ac:dyDescent="0.2">
      <c r="A243" s="12"/>
      <c r="B243" s="15" t="s">
        <v>16</v>
      </c>
      <c r="C243" s="16"/>
      <c r="D243" s="16"/>
      <c r="E243" s="34"/>
      <c r="F243" s="35"/>
      <c r="G243" s="26"/>
      <c r="H243" s="43"/>
      <c r="I243" s="34"/>
      <c r="J243" s="35"/>
      <c r="K243" s="13"/>
      <c r="L243" s="13"/>
      <c r="M243" s="52">
        <v>0</v>
      </c>
      <c r="N243" s="34"/>
      <c r="O243" s="38">
        <v>-1600</v>
      </c>
      <c r="P243" s="113">
        <v>1</v>
      </c>
      <c r="Q243" s="13"/>
      <c r="R243" s="13">
        <v>0</v>
      </c>
      <c r="S243" s="67">
        <v>0</v>
      </c>
    </row>
    <row r="244" spans="1:19" x14ac:dyDescent="0.2">
      <c r="A244" s="12"/>
      <c r="B244" s="15" t="s">
        <v>17</v>
      </c>
      <c r="C244" s="16"/>
      <c r="D244" s="16"/>
      <c r="E244" s="34"/>
      <c r="F244" s="35"/>
      <c r="G244" s="26"/>
      <c r="H244" s="43"/>
      <c r="I244" s="34"/>
      <c r="J244" s="35"/>
      <c r="K244" s="13"/>
      <c r="L244" s="13"/>
      <c r="M244" s="52">
        <v>0</v>
      </c>
      <c r="N244" s="34"/>
      <c r="O244" s="38">
        <v>0</v>
      </c>
      <c r="P244" s="113"/>
      <c r="Q244" s="13"/>
      <c r="R244" s="13">
        <v>-1080</v>
      </c>
      <c r="S244" s="67">
        <v>1</v>
      </c>
    </row>
    <row r="245" spans="1:19" x14ac:dyDescent="0.2">
      <c r="A245" s="12"/>
      <c r="B245" s="15" t="s">
        <v>18</v>
      </c>
      <c r="C245" s="16"/>
      <c r="D245" s="16"/>
      <c r="E245" s="34"/>
      <c r="F245" s="35"/>
      <c r="G245" s="26"/>
      <c r="H245" s="43"/>
      <c r="I245" s="34"/>
      <c r="J245" s="35"/>
      <c r="K245" s="13"/>
      <c r="L245" s="13"/>
      <c r="M245" s="52">
        <v>0</v>
      </c>
      <c r="N245" s="34"/>
      <c r="O245" s="38">
        <v>0</v>
      </c>
      <c r="P245" s="113"/>
      <c r="Q245" s="13"/>
      <c r="R245" s="13">
        <v>0</v>
      </c>
      <c r="S245" s="67">
        <v>0</v>
      </c>
    </row>
    <row r="246" spans="1:19" x14ac:dyDescent="0.2">
      <c r="A246" s="12"/>
      <c r="B246" s="15" t="s">
        <v>19</v>
      </c>
      <c r="C246" s="16"/>
      <c r="D246" s="16"/>
      <c r="E246" s="34"/>
      <c r="F246" s="35"/>
      <c r="G246" s="26"/>
      <c r="H246" s="43"/>
      <c r="I246" s="34"/>
      <c r="J246" s="35"/>
      <c r="K246" s="13"/>
      <c r="L246" s="13"/>
      <c r="M246" s="52">
        <v>0</v>
      </c>
      <c r="N246" s="34"/>
      <c r="O246" s="38">
        <v>0</v>
      </c>
      <c r="P246" s="113"/>
      <c r="Q246" s="13"/>
      <c r="R246" s="13">
        <v>0</v>
      </c>
      <c r="S246" s="67">
        <v>0</v>
      </c>
    </row>
    <row r="247" spans="1:19" x14ac:dyDescent="0.2">
      <c r="A247" s="12"/>
      <c r="B247" s="15" t="s">
        <v>20</v>
      </c>
      <c r="C247" s="16"/>
      <c r="D247" s="16"/>
      <c r="E247" s="34"/>
      <c r="F247" s="35"/>
      <c r="G247" s="26"/>
      <c r="H247" s="43"/>
      <c r="I247" s="34"/>
      <c r="J247" s="35"/>
      <c r="K247" s="13"/>
      <c r="L247" s="13"/>
      <c r="M247" s="52">
        <v>0</v>
      </c>
      <c r="N247" s="34"/>
      <c r="O247" s="38">
        <v>0</v>
      </c>
      <c r="P247" s="113"/>
      <c r="Q247" s="13"/>
      <c r="R247" s="13">
        <v>0</v>
      </c>
      <c r="S247" s="67">
        <v>0</v>
      </c>
    </row>
    <row r="248" spans="1:19" x14ac:dyDescent="0.2">
      <c r="A248" s="12"/>
      <c r="B248" s="15" t="s">
        <v>21</v>
      </c>
      <c r="C248" s="16"/>
      <c r="D248" s="16"/>
      <c r="E248" s="34"/>
      <c r="F248" s="35"/>
      <c r="G248" s="26"/>
      <c r="H248" s="43"/>
      <c r="I248" s="34"/>
      <c r="J248" s="35"/>
      <c r="K248" s="13"/>
      <c r="L248" s="13"/>
      <c r="M248" s="52">
        <v>0</v>
      </c>
      <c r="N248" s="34"/>
      <c r="O248" s="38">
        <v>0</v>
      </c>
      <c r="P248" s="113"/>
      <c r="Q248" s="13"/>
      <c r="R248" s="13">
        <v>0</v>
      </c>
      <c r="S248" s="67">
        <v>0</v>
      </c>
    </row>
    <row r="249" spans="1:19" x14ac:dyDescent="0.2">
      <c r="A249" s="12"/>
      <c r="B249" s="15" t="s">
        <v>22</v>
      </c>
      <c r="C249" s="16"/>
      <c r="D249" s="16"/>
      <c r="E249" s="34"/>
      <c r="F249" s="35"/>
      <c r="G249" s="26"/>
      <c r="H249" s="43"/>
      <c r="I249" s="34"/>
      <c r="J249" s="35"/>
      <c r="K249" s="13"/>
      <c r="L249" s="13"/>
      <c r="M249" s="52">
        <v>-1600</v>
      </c>
      <c r="N249" s="34"/>
      <c r="O249" s="38">
        <v>0</v>
      </c>
      <c r="P249" s="113"/>
      <c r="Q249" s="13"/>
      <c r="R249" s="13">
        <v>0</v>
      </c>
      <c r="S249" s="67">
        <v>0</v>
      </c>
    </row>
    <row r="250" spans="1:19" x14ac:dyDescent="0.2">
      <c r="A250" s="12"/>
      <c r="B250" s="15" t="s">
        <v>23</v>
      </c>
      <c r="C250" s="16"/>
      <c r="D250" s="16"/>
      <c r="E250" s="34"/>
      <c r="F250" s="35"/>
      <c r="G250" s="26"/>
      <c r="H250" s="43"/>
      <c r="I250" s="34"/>
      <c r="J250" s="35"/>
      <c r="K250" s="13"/>
      <c r="L250" s="13"/>
      <c r="M250" s="52">
        <v>-1600</v>
      </c>
      <c r="N250" s="34"/>
      <c r="O250" s="38">
        <v>0</v>
      </c>
      <c r="P250" s="113"/>
      <c r="Q250" s="13"/>
      <c r="R250" s="13">
        <v>-24000</v>
      </c>
      <c r="S250" s="67">
        <v>1</v>
      </c>
    </row>
    <row r="251" spans="1:19" x14ac:dyDescent="0.2">
      <c r="A251" s="12"/>
      <c r="B251" s="15" t="s">
        <v>24</v>
      </c>
      <c r="C251" s="16"/>
      <c r="D251" s="16"/>
      <c r="E251" s="34"/>
      <c r="F251" s="35"/>
      <c r="G251" s="26"/>
      <c r="H251" s="43"/>
      <c r="I251" s="34"/>
      <c r="J251" s="35"/>
      <c r="K251" s="13"/>
      <c r="L251" s="13"/>
      <c r="M251" s="52">
        <v>0</v>
      </c>
      <c r="N251" s="34"/>
      <c r="O251" s="38">
        <v>0</v>
      </c>
      <c r="P251" s="113"/>
      <c r="Q251" s="13"/>
      <c r="R251" s="13">
        <v>0</v>
      </c>
      <c r="S251" s="67">
        <v>0</v>
      </c>
    </row>
    <row r="252" spans="1:19" x14ac:dyDescent="0.2">
      <c r="A252" s="12"/>
      <c r="B252" s="15" t="s">
        <v>25</v>
      </c>
      <c r="C252" s="16"/>
      <c r="D252" s="16"/>
      <c r="E252" s="34"/>
      <c r="F252" s="35"/>
      <c r="G252" s="26"/>
      <c r="H252" s="43"/>
      <c r="I252" s="34"/>
      <c r="J252" s="35"/>
      <c r="K252" s="13"/>
      <c r="L252" s="13"/>
      <c r="M252" s="52">
        <v>0</v>
      </c>
      <c r="N252" s="34"/>
      <c r="O252" s="38">
        <v>0</v>
      </c>
      <c r="P252" s="113"/>
      <c r="Q252" s="13"/>
      <c r="R252" s="13">
        <v>0</v>
      </c>
      <c r="S252" s="67"/>
    </row>
    <row r="253" spans="1:19" x14ac:dyDescent="0.2">
      <c r="A253" s="12"/>
      <c r="B253" s="15" t="s">
        <v>26</v>
      </c>
      <c r="C253" s="16"/>
      <c r="D253" s="16"/>
      <c r="E253" s="34"/>
      <c r="F253" s="35"/>
      <c r="G253" s="26"/>
      <c r="H253" s="43"/>
      <c r="I253" s="34"/>
      <c r="J253" s="35"/>
      <c r="K253" s="13"/>
      <c r="L253" s="13"/>
      <c r="M253" s="52">
        <v>0</v>
      </c>
      <c r="N253" s="34"/>
      <c r="O253" s="38">
        <v>0</v>
      </c>
      <c r="P253" s="113"/>
      <c r="Q253" s="13"/>
      <c r="R253" s="13">
        <v>0</v>
      </c>
      <c r="S253" s="67"/>
    </row>
    <row r="254" spans="1:19" x14ac:dyDescent="0.2">
      <c r="A254" s="12"/>
      <c r="B254" s="15" t="s">
        <v>27</v>
      </c>
      <c r="C254" s="16"/>
      <c r="D254" s="16"/>
      <c r="E254" s="34"/>
      <c r="F254" s="35"/>
      <c r="G254" s="26"/>
      <c r="H254" s="43"/>
      <c r="I254" s="34"/>
      <c r="J254" s="35"/>
      <c r="K254" s="13"/>
      <c r="L254" s="13"/>
      <c r="M254" s="52">
        <v>0</v>
      </c>
      <c r="N254" s="34"/>
      <c r="O254" s="38">
        <v>0</v>
      </c>
      <c r="P254" s="113"/>
      <c r="Q254" s="13"/>
      <c r="R254" s="13">
        <v>0</v>
      </c>
      <c r="S254" s="67"/>
    </row>
    <row r="255" spans="1:19" ht="12" thickBot="1" x14ac:dyDescent="0.25">
      <c r="A255" s="12"/>
      <c r="B255" s="15"/>
      <c r="C255" s="16"/>
      <c r="D255" s="16"/>
      <c r="E255" s="34"/>
      <c r="F255" s="38"/>
      <c r="G255" s="26"/>
      <c r="H255" s="43"/>
      <c r="I255" s="34"/>
      <c r="J255" s="35"/>
      <c r="K255" s="13"/>
      <c r="L255" s="13"/>
      <c r="M255" s="52"/>
      <c r="N255" s="34"/>
      <c r="O255" s="38"/>
      <c r="P255" s="113"/>
      <c r="Q255" s="13"/>
      <c r="R255" s="13"/>
      <c r="S255" s="67"/>
    </row>
    <row r="256" spans="1:19" ht="12" thickBot="1" x14ac:dyDescent="0.25">
      <c r="A256" s="12" t="s">
        <v>29</v>
      </c>
      <c r="B256" s="18" t="s">
        <v>3</v>
      </c>
      <c r="C256" s="19"/>
      <c r="D256" s="19"/>
      <c r="E256" s="34"/>
      <c r="F256" s="38"/>
      <c r="G256" s="26"/>
      <c r="H256" s="43"/>
      <c r="I256" s="34"/>
      <c r="J256" s="35"/>
      <c r="K256" s="13">
        <v>-212773</v>
      </c>
      <c r="L256" s="13">
        <v>0</v>
      </c>
      <c r="M256" s="52">
        <f>SUM(M257:M268)</f>
        <v>-212773</v>
      </c>
      <c r="N256" s="34">
        <v>-400195</v>
      </c>
      <c r="O256" s="38">
        <f>SUM(O257:O268)</f>
        <v>-401195</v>
      </c>
      <c r="P256" s="113"/>
      <c r="Q256" s="13">
        <v>-275118</v>
      </c>
      <c r="R256" s="13">
        <f>SUM(R257:R268)</f>
        <v>-275118</v>
      </c>
      <c r="S256" s="67"/>
    </row>
    <row r="257" spans="1:19" x14ac:dyDescent="0.2">
      <c r="A257" s="12"/>
      <c r="B257" s="15" t="s">
        <v>16</v>
      </c>
      <c r="C257" s="16"/>
      <c r="D257" s="16"/>
      <c r="E257" s="34"/>
      <c r="F257" s="35"/>
      <c r="G257" s="26"/>
      <c r="H257" s="43"/>
      <c r="I257" s="34"/>
      <c r="J257" s="35"/>
      <c r="K257" s="13"/>
      <c r="L257" s="13"/>
      <c r="M257" s="52">
        <v>0</v>
      </c>
      <c r="N257" s="34"/>
      <c r="O257" s="38">
        <v>-91057</v>
      </c>
      <c r="P257" s="113">
        <v>5</v>
      </c>
      <c r="Q257" s="13"/>
      <c r="R257" s="13">
        <v>-5180</v>
      </c>
      <c r="S257" s="67">
        <v>3</v>
      </c>
    </row>
    <row r="258" spans="1:19" x14ac:dyDescent="0.2">
      <c r="A258" s="12"/>
      <c r="B258" s="15" t="s">
        <v>17</v>
      </c>
      <c r="C258" s="16"/>
      <c r="D258" s="16"/>
      <c r="E258" s="34"/>
      <c r="F258" s="35"/>
      <c r="G258" s="26"/>
      <c r="H258" s="43"/>
      <c r="I258" s="34"/>
      <c r="J258" s="35"/>
      <c r="K258" s="13"/>
      <c r="L258" s="13"/>
      <c r="M258" s="52">
        <v>0</v>
      </c>
      <c r="N258" s="34"/>
      <c r="O258" s="38">
        <v>-27664</v>
      </c>
      <c r="P258" s="113">
        <v>7</v>
      </c>
      <c r="Q258" s="13"/>
      <c r="R258" s="13">
        <v>-4800</v>
      </c>
      <c r="S258" s="67">
        <v>3</v>
      </c>
    </row>
    <row r="259" spans="1:19" x14ac:dyDescent="0.2">
      <c r="A259" s="12"/>
      <c r="B259" s="15" t="s">
        <v>18</v>
      </c>
      <c r="C259" s="16"/>
      <c r="D259" s="16"/>
      <c r="E259" s="34"/>
      <c r="F259" s="35"/>
      <c r="G259" s="26"/>
      <c r="H259" s="43"/>
      <c r="I259" s="34"/>
      <c r="J259" s="35"/>
      <c r="K259" s="13"/>
      <c r="L259" s="13"/>
      <c r="M259" s="52">
        <v>0</v>
      </c>
      <c r="N259" s="34"/>
      <c r="O259" s="38">
        <v>-35155</v>
      </c>
      <c r="P259" s="113">
        <v>6</v>
      </c>
      <c r="Q259" s="13"/>
      <c r="R259" s="13">
        <v>-74778</v>
      </c>
      <c r="S259" s="67">
        <v>9</v>
      </c>
    </row>
    <row r="260" spans="1:19" x14ac:dyDescent="0.2">
      <c r="A260" s="12"/>
      <c r="B260" s="15" t="s">
        <v>19</v>
      </c>
      <c r="C260" s="16"/>
      <c r="D260" s="16"/>
      <c r="E260" s="34"/>
      <c r="F260" s="35"/>
      <c r="G260" s="26"/>
      <c r="H260" s="43"/>
      <c r="I260" s="34"/>
      <c r="J260" s="35"/>
      <c r="K260" s="13"/>
      <c r="L260" s="13"/>
      <c r="M260" s="52">
        <v>0</v>
      </c>
      <c r="N260" s="34"/>
      <c r="O260" s="38">
        <v>-23588</v>
      </c>
      <c r="P260" s="113">
        <v>6</v>
      </c>
      <c r="Q260" s="13"/>
      <c r="R260" s="13">
        <v>-8480</v>
      </c>
      <c r="S260" s="67">
        <v>2</v>
      </c>
    </row>
    <row r="261" spans="1:19" x14ac:dyDescent="0.2">
      <c r="A261" s="12"/>
      <c r="B261" s="15" t="s">
        <v>20</v>
      </c>
      <c r="C261" s="16"/>
      <c r="D261" s="16"/>
      <c r="E261" s="34"/>
      <c r="F261" s="35"/>
      <c r="G261" s="26"/>
      <c r="H261" s="43"/>
      <c r="I261" s="34"/>
      <c r="J261" s="35"/>
      <c r="K261" s="13"/>
      <c r="L261" s="13"/>
      <c r="M261" s="52">
        <v>0</v>
      </c>
      <c r="N261" s="34"/>
      <c r="O261" s="38">
        <v>-56477</v>
      </c>
      <c r="P261" s="113">
        <v>7</v>
      </c>
      <c r="Q261" s="13"/>
      <c r="R261" s="13">
        <v>-82480</v>
      </c>
      <c r="S261" s="67">
        <v>18</v>
      </c>
    </row>
    <row r="262" spans="1:19" x14ac:dyDescent="0.2">
      <c r="A262" s="12"/>
      <c r="B262" s="15" t="s">
        <v>21</v>
      </c>
      <c r="C262" s="16"/>
      <c r="D262" s="16"/>
      <c r="E262" s="34"/>
      <c r="F262" s="35"/>
      <c r="G262" s="26"/>
      <c r="H262" s="43"/>
      <c r="I262" s="34"/>
      <c r="J262" s="35"/>
      <c r="K262" s="13"/>
      <c r="L262" s="13"/>
      <c r="M262" s="52">
        <v>0</v>
      </c>
      <c r="N262" s="34"/>
      <c r="O262" s="38">
        <v>-6400</v>
      </c>
      <c r="P262" s="113">
        <v>4</v>
      </c>
      <c r="Q262" s="13"/>
      <c r="R262" s="13">
        <v>-26183</v>
      </c>
      <c r="S262" s="67">
        <v>4</v>
      </c>
    </row>
    <row r="263" spans="1:19" x14ac:dyDescent="0.2">
      <c r="A263" s="12"/>
      <c r="B263" s="15" t="s">
        <v>22</v>
      </c>
      <c r="C263" s="16"/>
      <c r="D263" s="16"/>
      <c r="E263" s="34"/>
      <c r="F263" s="35"/>
      <c r="G263" s="26"/>
      <c r="H263" s="43"/>
      <c r="I263" s="34"/>
      <c r="J263" s="35"/>
      <c r="K263" s="13"/>
      <c r="L263" s="13"/>
      <c r="M263" s="52">
        <v>-19969</v>
      </c>
      <c r="N263" s="34"/>
      <c r="O263" s="38">
        <v>-31882</v>
      </c>
      <c r="P263" s="113">
        <v>6</v>
      </c>
      <c r="Q263" s="13"/>
      <c r="R263" s="13">
        <v>-27240</v>
      </c>
      <c r="S263" s="67">
        <v>11</v>
      </c>
    </row>
    <row r="264" spans="1:19" x14ac:dyDescent="0.2">
      <c r="A264" s="12"/>
      <c r="B264" s="15" t="s">
        <v>23</v>
      </c>
      <c r="C264" s="16"/>
      <c r="D264" s="16"/>
      <c r="E264" s="34"/>
      <c r="F264" s="35"/>
      <c r="G264" s="26"/>
      <c r="H264" s="43"/>
      <c r="I264" s="34"/>
      <c r="J264" s="35"/>
      <c r="K264" s="13"/>
      <c r="L264" s="13"/>
      <c r="M264" s="52">
        <v>-63689</v>
      </c>
      <c r="N264" s="34"/>
      <c r="O264" s="38">
        <v>-20300</v>
      </c>
      <c r="P264" s="113">
        <v>4</v>
      </c>
      <c r="Q264" s="13"/>
      <c r="R264" s="13">
        <v>-5400</v>
      </c>
      <c r="S264" s="67">
        <v>1</v>
      </c>
    </row>
    <row r="265" spans="1:19" x14ac:dyDescent="0.2">
      <c r="A265" s="12"/>
      <c r="B265" s="15" t="s">
        <v>24</v>
      </c>
      <c r="C265" s="16"/>
      <c r="D265" s="16"/>
      <c r="E265" s="34"/>
      <c r="F265" s="35"/>
      <c r="G265" s="26"/>
      <c r="H265" s="43"/>
      <c r="I265" s="34"/>
      <c r="J265" s="35"/>
      <c r="K265" s="13"/>
      <c r="L265" s="13"/>
      <c r="M265" s="52">
        <v>-36173</v>
      </c>
      <c r="N265" s="34"/>
      <c r="O265" s="38">
        <v>-9640</v>
      </c>
      <c r="P265" s="113">
        <v>5</v>
      </c>
      <c r="Q265" s="13"/>
      <c r="R265" s="13">
        <v>-40577</v>
      </c>
      <c r="S265" s="67">
        <v>12</v>
      </c>
    </row>
    <row r="266" spans="1:19" x14ac:dyDescent="0.2">
      <c r="A266" s="12"/>
      <c r="B266" s="15" t="s">
        <v>25</v>
      </c>
      <c r="C266" s="16"/>
      <c r="D266" s="16"/>
      <c r="E266" s="34"/>
      <c r="F266" s="35"/>
      <c r="G266" s="26"/>
      <c r="H266" s="43"/>
      <c r="I266" s="34"/>
      <c r="J266" s="35"/>
      <c r="K266" s="13"/>
      <c r="L266" s="13"/>
      <c r="M266" s="52">
        <v>-21828</v>
      </c>
      <c r="N266" s="34"/>
      <c r="O266" s="38">
        <v>-32532</v>
      </c>
      <c r="P266" s="113">
        <v>4</v>
      </c>
      <c r="Q266" s="13"/>
      <c r="R266" s="13">
        <v>0</v>
      </c>
      <c r="S266" s="67"/>
    </row>
    <row r="267" spans="1:19" x14ac:dyDescent="0.2">
      <c r="A267" s="12"/>
      <c r="B267" s="15" t="s">
        <v>26</v>
      </c>
      <c r="C267" s="16"/>
      <c r="D267" s="16"/>
      <c r="E267" s="34"/>
      <c r="F267" s="35"/>
      <c r="G267" s="26"/>
      <c r="H267" s="43"/>
      <c r="I267" s="34"/>
      <c r="J267" s="35"/>
      <c r="K267" s="13"/>
      <c r="L267" s="13"/>
      <c r="M267" s="52">
        <v>-33577</v>
      </c>
      <c r="N267" s="34"/>
      <c r="O267" s="38">
        <v>-19893</v>
      </c>
      <c r="P267" s="113">
        <v>4</v>
      </c>
      <c r="Q267" s="13"/>
      <c r="R267" s="13">
        <v>0</v>
      </c>
      <c r="S267" s="67"/>
    </row>
    <row r="268" spans="1:19" x14ac:dyDescent="0.2">
      <c r="A268" s="12"/>
      <c r="B268" s="15" t="s">
        <v>27</v>
      </c>
      <c r="C268" s="16"/>
      <c r="D268" s="16"/>
      <c r="E268" s="34"/>
      <c r="F268" s="35"/>
      <c r="G268" s="26"/>
      <c r="H268" s="43"/>
      <c r="I268" s="34"/>
      <c r="J268" s="35"/>
      <c r="K268" s="13"/>
      <c r="L268" s="13"/>
      <c r="M268" s="52">
        <v>-37537</v>
      </c>
      <c r="N268" s="34"/>
      <c r="O268" s="38">
        <v>-46607</v>
      </c>
      <c r="P268" s="113">
        <v>2</v>
      </c>
      <c r="Q268" s="13"/>
      <c r="R268" s="13">
        <v>0</v>
      </c>
      <c r="S268" s="67"/>
    </row>
    <row r="269" spans="1:19" ht="12" thickBot="1" x14ac:dyDescent="0.25">
      <c r="A269" s="12"/>
      <c r="B269" s="15"/>
      <c r="C269" s="16"/>
      <c r="D269" s="16"/>
      <c r="E269" s="34"/>
      <c r="F269" s="38"/>
      <c r="G269" s="26"/>
      <c r="H269" s="43"/>
      <c r="I269" s="34"/>
      <c r="J269" s="35"/>
      <c r="K269" s="13"/>
      <c r="L269" s="13"/>
      <c r="M269" s="52"/>
      <c r="N269" s="34"/>
      <c r="O269" s="38"/>
      <c r="P269" s="113"/>
      <c r="Q269" s="13"/>
      <c r="R269" s="13"/>
      <c r="S269" s="67"/>
    </row>
    <row r="270" spans="1:19" ht="12" thickBot="1" x14ac:dyDescent="0.25">
      <c r="A270" s="12" t="s">
        <v>32</v>
      </c>
      <c r="B270" s="18" t="s">
        <v>7</v>
      </c>
      <c r="C270" s="19"/>
      <c r="D270" s="19"/>
      <c r="E270" s="34"/>
      <c r="F270" s="38"/>
      <c r="G270" s="26"/>
      <c r="H270" s="43"/>
      <c r="I270" s="34"/>
      <c r="J270" s="35"/>
      <c r="K270" s="13">
        <v>-63600</v>
      </c>
      <c r="L270" s="13">
        <v>0</v>
      </c>
      <c r="M270" s="52">
        <f>SUM(M271:M282)</f>
        <v>-63600</v>
      </c>
      <c r="N270" s="34">
        <v>-168800</v>
      </c>
      <c r="O270" s="38">
        <f>SUM(O271:O282)</f>
        <v>-168800</v>
      </c>
      <c r="P270" s="111"/>
      <c r="Q270" s="13">
        <v>-51332</v>
      </c>
      <c r="R270" s="13">
        <f>SUM(R271:R282)</f>
        <v>-51332</v>
      </c>
      <c r="S270" s="67"/>
    </row>
    <row r="271" spans="1:19" x14ac:dyDescent="0.2">
      <c r="A271" s="12"/>
      <c r="B271" s="15" t="s">
        <v>16</v>
      </c>
      <c r="C271" s="16"/>
      <c r="D271" s="16"/>
      <c r="E271" s="34"/>
      <c r="F271" s="35"/>
      <c r="G271" s="26"/>
      <c r="H271" s="43"/>
      <c r="I271" s="34"/>
      <c r="J271" s="35"/>
      <c r="K271" s="13"/>
      <c r="L271" s="13"/>
      <c r="M271" s="52">
        <v>0</v>
      </c>
      <c r="N271" s="34"/>
      <c r="O271" s="38">
        <v>-4800</v>
      </c>
      <c r="P271" s="111">
        <v>3</v>
      </c>
      <c r="Q271" s="13"/>
      <c r="R271" s="13">
        <v>-3200</v>
      </c>
      <c r="S271" s="67">
        <v>2</v>
      </c>
    </row>
    <row r="272" spans="1:19" x14ac:dyDescent="0.2">
      <c r="A272" s="12"/>
      <c r="B272" s="15" t="s">
        <v>17</v>
      </c>
      <c r="C272" s="16"/>
      <c r="D272" s="16"/>
      <c r="E272" s="34"/>
      <c r="F272" s="35"/>
      <c r="G272" s="26"/>
      <c r="H272" s="43"/>
      <c r="I272" s="34"/>
      <c r="J272" s="35"/>
      <c r="K272" s="13"/>
      <c r="L272" s="13"/>
      <c r="M272" s="52">
        <v>0</v>
      </c>
      <c r="N272" s="34"/>
      <c r="O272" s="38">
        <v>-16000</v>
      </c>
      <c r="P272" s="111">
        <v>10</v>
      </c>
      <c r="Q272" s="13"/>
      <c r="R272" s="13">
        <v>-3200</v>
      </c>
      <c r="S272" s="67">
        <v>2</v>
      </c>
    </row>
    <row r="273" spans="1:19" x14ac:dyDescent="0.2">
      <c r="A273" s="12"/>
      <c r="B273" s="15" t="s">
        <v>18</v>
      </c>
      <c r="C273" s="16"/>
      <c r="D273" s="16"/>
      <c r="E273" s="34"/>
      <c r="F273" s="35"/>
      <c r="G273" s="26"/>
      <c r="H273" s="43"/>
      <c r="I273" s="34"/>
      <c r="J273" s="35"/>
      <c r="K273" s="13"/>
      <c r="L273" s="13"/>
      <c r="M273" s="52">
        <v>0</v>
      </c>
      <c r="N273" s="34"/>
      <c r="O273" s="38">
        <v>-9600</v>
      </c>
      <c r="P273" s="111">
        <v>6</v>
      </c>
      <c r="Q273" s="13"/>
      <c r="R273" s="13">
        <v>-15372</v>
      </c>
      <c r="S273" s="67">
        <v>9</v>
      </c>
    </row>
    <row r="274" spans="1:19" x14ac:dyDescent="0.2">
      <c r="A274" s="12"/>
      <c r="B274" s="15" t="s">
        <v>19</v>
      </c>
      <c r="C274" s="16"/>
      <c r="D274" s="16"/>
      <c r="E274" s="34"/>
      <c r="F274" s="35"/>
      <c r="G274" s="26"/>
      <c r="H274" s="43"/>
      <c r="I274" s="34"/>
      <c r="J274" s="35"/>
      <c r="K274" s="13"/>
      <c r="L274" s="13"/>
      <c r="M274" s="52">
        <v>0</v>
      </c>
      <c r="N274" s="34"/>
      <c r="O274" s="38">
        <v>-79200</v>
      </c>
      <c r="P274" s="111">
        <v>13</v>
      </c>
      <c r="Q274" s="13"/>
      <c r="R274" s="13">
        <v>-3200</v>
      </c>
      <c r="S274" s="67">
        <v>2</v>
      </c>
    </row>
    <row r="275" spans="1:19" x14ac:dyDescent="0.2">
      <c r="A275" s="12"/>
      <c r="B275" s="15" t="s">
        <v>20</v>
      </c>
      <c r="C275" s="16"/>
      <c r="D275" s="16"/>
      <c r="E275" s="34"/>
      <c r="F275" s="35"/>
      <c r="G275" s="26"/>
      <c r="H275" s="43"/>
      <c r="I275" s="34"/>
      <c r="J275" s="35"/>
      <c r="K275" s="13"/>
      <c r="L275" s="13"/>
      <c r="M275" s="52">
        <v>0</v>
      </c>
      <c r="N275" s="34"/>
      <c r="O275" s="38">
        <v>-9600</v>
      </c>
      <c r="P275" s="111">
        <v>6</v>
      </c>
      <c r="Q275" s="13"/>
      <c r="R275" s="13">
        <v>-6480</v>
      </c>
      <c r="S275" s="67">
        <v>3</v>
      </c>
    </row>
    <row r="276" spans="1:19" x14ac:dyDescent="0.2">
      <c r="A276" s="12"/>
      <c r="B276" s="15" t="s">
        <v>21</v>
      </c>
      <c r="C276" s="16"/>
      <c r="D276" s="16"/>
      <c r="E276" s="34"/>
      <c r="F276" s="35"/>
      <c r="G276" s="26"/>
      <c r="H276" s="43"/>
      <c r="I276" s="34"/>
      <c r="J276" s="35"/>
      <c r="K276" s="13"/>
      <c r="L276" s="13"/>
      <c r="M276" s="52">
        <v>0</v>
      </c>
      <c r="N276" s="34"/>
      <c r="O276" s="38">
        <v>-8000</v>
      </c>
      <c r="P276" s="111">
        <v>5</v>
      </c>
      <c r="Q276" s="13"/>
      <c r="R276" s="13">
        <v>0</v>
      </c>
      <c r="S276" s="67">
        <v>0</v>
      </c>
    </row>
    <row r="277" spans="1:19" x14ac:dyDescent="0.2">
      <c r="A277" s="12"/>
      <c r="B277" s="15" t="s">
        <v>22</v>
      </c>
      <c r="C277" s="16"/>
      <c r="D277" s="16"/>
      <c r="E277" s="34"/>
      <c r="F277" s="35"/>
      <c r="G277" s="26"/>
      <c r="H277" s="43"/>
      <c r="I277" s="34"/>
      <c r="J277" s="35"/>
      <c r="K277" s="13"/>
      <c r="L277" s="13"/>
      <c r="M277" s="52">
        <v>-17600</v>
      </c>
      <c r="N277" s="34"/>
      <c r="O277" s="38">
        <v>-1600</v>
      </c>
      <c r="P277" s="111">
        <v>1</v>
      </c>
      <c r="Q277" s="13"/>
      <c r="R277" s="13">
        <v>-3480</v>
      </c>
      <c r="S277" s="67">
        <v>2</v>
      </c>
    </row>
    <row r="278" spans="1:19" x14ac:dyDescent="0.2">
      <c r="A278" s="12"/>
      <c r="B278" s="15" t="s">
        <v>23</v>
      </c>
      <c r="C278" s="16"/>
      <c r="D278" s="16"/>
      <c r="E278" s="34"/>
      <c r="F278" s="35"/>
      <c r="G278" s="26"/>
      <c r="H278" s="43"/>
      <c r="I278" s="34"/>
      <c r="J278" s="35"/>
      <c r="K278" s="13"/>
      <c r="L278" s="13"/>
      <c r="M278" s="52">
        <v>-3200</v>
      </c>
      <c r="N278" s="34"/>
      <c r="O278" s="38">
        <v>-11200</v>
      </c>
      <c r="P278" s="111">
        <v>7</v>
      </c>
      <c r="Q278" s="13"/>
      <c r="R278" s="13">
        <v>-4080</v>
      </c>
      <c r="S278" s="67">
        <v>2</v>
      </c>
    </row>
    <row r="279" spans="1:19" x14ac:dyDescent="0.2">
      <c r="A279" s="12"/>
      <c r="B279" s="15" t="s">
        <v>24</v>
      </c>
      <c r="C279" s="16"/>
      <c r="D279" s="16"/>
      <c r="E279" s="34"/>
      <c r="F279" s="35"/>
      <c r="G279" s="26"/>
      <c r="H279" s="43"/>
      <c r="I279" s="34"/>
      <c r="J279" s="35"/>
      <c r="K279" s="13"/>
      <c r="L279" s="13"/>
      <c r="M279" s="52">
        <v>-10800</v>
      </c>
      <c r="N279" s="34"/>
      <c r="O279" s="38">
        <v>-3200</v>
      </c>
      <c r="P279" s="111">
        <v>2</v>
      </c>
      <c r="Q279" s="13"/>
      <c r="R279" s="13">
        <v>-12320</v>
      </c>
      <c r="S279" s="67">
        <v>7</v>
      </c>
    </row>
    <row r="280" spans="1:19" x14ac:dyDescent="0.2">
      <c r="A280" s="12"/>
      <c r="B280" s="15" t="s">
        <v>25</v>
      </c>
      <c r="C280" s="16"/>
      <c r="D280" s="16"/>
      <c r="E280" s="34"/>
      <c r="F280" s="35"/>
      <c r="G280" s="26"/>
      <c r="H280" s="43"/>
      <c r="I280" s="34"/>
      <c r="J280" s="35"/>
      <c r="K280" s="13"/>
      <c r="L280" s="13"/>
      <c r="M280" s="52">
        <v>-8000</v>
      </c>
      <c r="N280" s="34"/>
      <c r="O280" s="38">
        <v>-11200</v>
      </c>
      <c r="P280" s="111">
        <v>7</v>
      </c>
      <c r="Q280" s="13"/>
      <c r="R280" s="13">
        <v>0</v>
      </c>
      <c r="S280" s="67"/>
    </row>
    <row r="281" spans="1:19" x14ac:dyDescent="0.2">
      <c r="A281" s="12"/>
      <c r="B281" s="15" t="s">
        <v>26</v>
      </c>
      <c r="C281" s="16"/>
      <c r="D281" s="16"/>
      <c r="E281" s="34"/>
      <c r="F281" s="35"/>
      <c r="G281" s="26"/>
      <c r="H281" s="43"/>
      <c r="I281" s="34"/>
      <c r="J281" s="35"/>
      <c r="K281" s="13"/>
      <c r="L281" s="13"/>
      <c r="M281" s="52">
        <v>-6400</v>
      </c>
      <c r="N281" s="34"/>
      <c r="O281" s="38">
        <v>-8000</v>
      </c>
      <c r="P281" s="111">
        <v>9</v>
      </c>
      <c r="Q281" s="13"/>
      <c r="R281" s="13">
        <v>0</v>
      </c>
      <c r="S281" s="67"/>
    </row>
    <row r="282" spans="1:19" x14ac:dyDescent="0.2">
      <c r="A282" s="12"/>
      <c r="B282" s="15" t="s">
        <v>27</v>
      </c>
      <c r="C282" s="16"/>
      <c r="D282" s="16"/>
      <c r="E282" s="34"/>
      <c r="F282" s="35"/>
      <c r="G282" s="26"/>
      <c r="H282" s="43"/>
      <c r="I282" s="34"/>
      <c r="J282" s="35"/>
      <c r="K282" s="13"/>
      <c r="L282" s="13"/>
      <c r="M282" s="52">
        <v>-17600</v>
      </c>
      <c r="N282" s="34"/>
      <c r="O282" s="38">
        <v>-6400</v>
      </c>
      <c r="P282" s="111">
        <v>4</v>
      </c>
      <c r="Q282" s="13"/>
      <c r="R282" s="13">
        <v>0</v>
      </c>
      <c r="S282" s="67"/>
    </row>
    <row r="283" spans="1:19" ht="12" thickBot="1" x14ac:dyDescent="0.25">
      <c r="A283" s="12"/>
      <c r="B283" s="15"/>
      <c r="C283" s="16"/>
      <c r="D283" s="16"/>
      <c r="E283" s="34"/>
      <c r="F283" s="38"/>
      <c r="G283" s="26"/>
      <c r="H283" s="43"/>
      <c r="I283" s="34"/>
      <c r="J283" s="35"/>
      <c r="K283" s="13"/>
      <c r="L283" s="13"/>
      <c r="M283" s="52"/>
      <c r="N283" s="34"/>
      <c r="O283" s="38"/>
      <c r="P283" s="111"/>
      <c r="Q283" s="13"/>
      <c r="R283" s="13"/>
      <c r="S283" s="67"/>
    </row>
    <row r="284" spans="1:19" ht="12" thickBot="1" x14ac:dyDescent="0.25">
      <c r="A284" s="12" t="s">
        <v>33</v>
      </c>
      <c r="B284" s="18" t="s">
        <v>8</v>
      </c>
      <c r="C284" s="19"/>
      <c r="D284" s="19"/>
      <c r="E284" s="34"/>
      <c r="F284" s="38"/>
      <c r="G284" s="26"/>
      <c r="H284" s="43"/>
      <c r="I284" s="34"/>
      <c r="J284" s="35"/>
      <c r="K284" s="13">
        <v>-232255</v>
      </c>
      <c r="L284" s="13"/>
      <c r="M284" s="52">
        <f>SUM(M285:M296)</f>
        <v>-232255</v>
      </c>
      <c r="N284" s="34">
        <v>-514186</v>
      </c>
      <c r="O284" s="38">
        <f>SUM(O285:O296)</f>
        <v>-514186</v>
      </c>
      <c r="P284" s="111"/>
      <c r="Q284" s="13">
        <v>-328290</v>
      </c>
      <c r="R284" s="13">
        <f>SUM(R285:R296)</f>
        <v>-328290</v>
      </c>
      <c r="S284" s="67"/>
    </row>
    <row r="285" spans="1:19" x14ac:dyDescent="0.2">
      <c r="A285" s="12"/>
      <c r="B285" s="15" t="s">
        <v>16</v>
      </c>
      <c r="C285" s="16"/>
      <c r="D285" s="16"/>
      <c r="E285" s="34"/>
      <c r="F285" s="35"/>
      <c r="G285" s="26"/>
      <c r="H285" s="43"/>
      <c r="I285" s="34"/>
      <c r="J285" s="35"/>
      <c r="K285" s="13"/>
      <c r="L285" s="13"/>
      <c r="M285" s="52">
        <v>0</v>
      </c>
      <c r="N285" s="34"/>
      <c r="O285" s="38">
        <v>-5725</v>
      </c>
      <c r="P285" s="67">
        <v>3</v>
      </c>
      <c r="Q285" s="13"/>
      <c r="R285" s="13">
        <v>-13975</v>
      </c>
      <c r="S285" s="67">
        <v>2</v>
      </c>
    </row>
    <row r="286" spans="1:19" x14ac:dyDescent="0.2">
      <c r="A286" s="12"/>
      <c r="B286" s="15" t="s">
        <v>17</v>
      </c>
      <c r="C286" s="16"/>
      <c r="D286" s="16"/>
      <c r="E286" s="34"/>
      <c r="F286" s="35"/>
      <c r="G286" s="26"/>
      <c r="H286" s="43"/>
      <c r="I286" s="34"/>
      <c r="J286" s="35"/>
      <c r="K286" s="13"/>
      <c r="L286" s="13"/>
      <c r="M286" s="52">
        <v>0</v>
      </c>
      <c r="N286" s="34"/>
      <c r="O286" s="38">
        <v>-33359</v>
      </c>
      <c r="P286" s="67">
        <v>11</v>
      </c>
      <c r="Q286" s="13"/>
      <c r="R286" s="13">
        <v>-23095</v>
      </c>
      <c r="S286" s="67">
        <v>4</v>
      </c>
    </row>
    <row r="287" spans="1:19" x14ac:dyDescent="0.2">
      <c r="A287" s="12"/>
      <c r="B287" s="15" t="s">
        <v>18</v>
      </c>
      <c r="C287" s="16"/>
      <c r="D287" s="16"/>
      <c r="E287" s="34"/>
      <c r="F287" s="35"/>
      <c r="G287" s="26"/>
      <c r="H287" s="43"/>
      <c r="I287" s="34"/>
      <c r="J287" s="35"/>
      <c r="K287" s="13"/>
      <c r="L287" s="13"/>
      <c r="M287" s="52">
        <v>0</v>
      </c>
      <c r="N287" s="34"/>
      <c r="O287" s="38">
        <v>-46905</v>
      </c>
      <c r="P287" s="67">
        <v>14</v>
      </c>
      <c r="Q287" s="13"/>
      <c r="R287" s="13">
        <v>-100337</v>
      </c>
      <c r="S287" s="67">
        <v>12</v>
      </c>
    </row>
    <row r="288" spans="1:19" x14ac:dyDescent="0.2">
      <c r="A288" s="12"/>
      <c r="B288" s="15" t="s">
        <v>19</v>
      </c>
      <c r="C288" s="16"/>
      <c r="D288" s="16"/>
      <c r="E288" s="34"/>
      <c r="F288" s="35"/>
      <c r="G288" s="26"/>
      <c r="H288" s="43"/>
      <c r="I288" s="34"/>
      <c r="J288" s="35"/>
      <c r="K288" s="13"/>
      <c r="L288" s="13"/>
      <c r="M288" s="52">
        <v>0</v>
      </c>
      <c r="N288" s="34"/>
      <c r="O288" s="38">
        <v>-15837</v>
      </c>
      <c r="P288" s="67">
        <v>8</v>
      </c>
      <c r="Q288" s="13"/>
      <c r="R288" s="13">
        <v>-41350</v>
      </c>
      <c r="S288" s="67">
        <v>5</v>
      </c>
    </row>
    <row r="289" spans="1:19" x14ac:dyDescent="0.2">
      <c r="A289" s="12"/>
      <c r="B289" s="15" t="s">
        <v>20</v>
      </c>
      <c r="C289" s="16"/>
      <c r="D289" s="16"/>
      <c r="E289" s="34"/>
      <c r="F289" s="35"/>
      <c r="G289" s="26"/>
      <c r="H289" s="43"/>
      <c r="I289" s="34"/>
      <c r="J289" s="35"/>
      <c r="K289" s="13"/>
      <c r="L289" s="13"/>
      <c r="M289" s="52">
        <v>0</v>
      </c>
      <c r="N289" s="34"/>
      <c r="O289" s="38">
        <v>-21301</v>
      </c>
      <c r="P289" s="67">
        <v>8</v>
      </c>
      <c r="Q289" s="13"/>
      <c r="R289" s="13">
        <v>-29053</v>
      </c>
      <c r="S289" s="67">
        <v>4</v>
      </c>
    </row>
    <row r="290" spans="1:19" x14ac:dyDescent="0.2">
      <c r="A290" s="12"/>
      <c r="B290" s="15" t="s">
        <v>21</v>
      </c>
      <c r="C290" s="16"/>
      <c r="D290" s="16"/>
      <c r="E290" s="34"/>
      <c r="F290" s="35"/>
      <c r="G290" s="26"/>
      <c r="H290" s="43"/>
      <c r="I290" s="34"/>
      <c r="J290" s="35"/>
      <c r="K290" s="13"/>
      <c r="L290" s="13"/>
      <c r="M290" s="52">
        <v>-35045</v>
      </c>
      <c r="N290" s="34"/>
      <c r="O290" s="38">
        <v>-194738</v>
      </c>
      <c r="P290" s="67">
        <v>10</v>
      </c>
      <c r="Q290" s="13"/>
      <c r="R290" s="13">
        <v>-49740</v>
      </c>
      <c r="S290" s="67">
        <v>18</v>
      </c>
    </row>
    <row r="291" spans="1:19" x14ac:dyDescent="0.2">
      <c r="A291" s="12"/>
      <c r="B291" s="15" t="s">
        <v>22</v>
      </c>
      <c r="C291" s="16"/>
      <c r="D291" s="16"/>
      <c r="E291" s="34"/>
      <c r="F291" s="35"/>
      <c r="G291" s="26"/>
      <c r="H291" s="43"/>
      <c r="I291" s="34"/>
      <c r="J291" s="35"/>
      <c r="K291" s="13"/>
      <c r="L291" s="13"/>
      <c r="M291" s="52">
        <v>-93040</v>
      </c>
      <c r="N291" s="34"/>
      <c r="O291" s="38">
        <v>-42845</v>
      </c>
      <c r="P291" s="67">
        <v>12</v>
      </c>
      <c r="Q291" s="13"/>
      <c r="R291" s="13">
        <v>-29040</v>
      </c>
      <c r="S291" s="67">
        <v>7</v>
      </c>
    </row>
    <row r="292" spans="1:19" x14ac:dyDescent="0.2">
      <c r="A292" s="12"/>
      <c r="B292" s="15" t="s">
        <v>23</v>
      </c>
      <c r="C292" s="16"/>
      <c r="D292" s="16"/>
      <c r="E292" s="34"/>
      <c r="F292" s="35"/>
      <c r="G292" s="26"/>
      <c r="H292" s="43"/>
      <c r="I292" s="34"/>
      <c r="J292" s="35"/>
      <c r="K292" s="13"/>
      <c r="L292" s="13"/>
      <c r="M292" s="52">
        <v>-25311</v>
      </c>
      <c r="N292" s="34"/>
      <c r="O292" s="38">
        <v>-38549</v>
      </c>
      <c r="P292" s="67">
        <v>17</v>
      </c>
      <c r="Q292" s="13"/>
      <c r="R292" s="13">
        <v>-8560</v>
      </c>
      <c r="S292" s="67">
        <v>3</v>
      </c>
    </row>
    <row r="293" spans="1:19" x14ac:dyDescent="0.2">
      <c r="A293" s="12"/>
      <c r="B293" s="15" t="s">
        <v>24</v>
      </c>
      <c r="C293" s="16"/>
      <c r="D293" s="16"/>
      <c r="E293" s="34"/>
      <c r="F293" s="35"/>
      <c r="G293" s="26"/>
      <c r="H293" s="43"/>
      <c r="I293" s="34"/>
      <c r="J293" s="35"/>
      <c r="K293" s="13"/>
      <c r="L293" s="13"/>
      <c r="M293" s="52">
        <v>-9618</v>
      </c>
      <c r="N293" s="34"/>
      <c r="O293" s="38">
        <v>-7787</v>
      </c>
      <c r="P293" s="67">
        <v>4</v>
      </c>
      <c r="Q293" s="13"/>
      <c r="R293" s="13">
        <v>-33140</v>
      </c>
      <c r="S293" s="67">
        <v>17</v>
      </c>
    </row>
    <row r="294" spans="1:19" x14ac:dyDescent="0.2">
      <c r="A294" s="12"/>
      <c r="B294" s="15" t="s">
        <v>25</v>
      </c>
      <c r="C294" s="16"/>
      <c r="D294" s="16"/>
      <c r="E294" s="34"/>
      <c r="F294" s="35"/>
      <c r="G294" s="26"/>
      <c r="H294" s="43"/>
      <c r="I294" s="34"/>
      <c r="J294" s="35"/>
      <c r="K294" s="13"/>
      <c r="L294" s="13"/>
      <c r="M294" s="52">
        <v>-58374</v>
      </c>
      <c r="N294" s="34"/>
      <c r="O294" s="38">
        <v>-14120</v>
      </c>
      <c r="P294" s="67">
        <v>8</v>
      </c>
      <c r="Q294" s="13"/>
      <c r="R294" s="13">
        <v>0</v>
      </c>
      <c r="S294" s="67"/>
    </row>
    <row r="295" spans="1:19" x14ac:dyDescent="0.2">
      <c r="A295" s="12"/>
      <c r="B295" s="15" t="s">
        <v>26</v>
      </c>
      <c r="C295" s="16"/>
      <c r="D295" s="16"/>
      <c r="E295" s="34"/>
      <c r="F295" s="35"/>
      <c r="G295" s="26"/>
      <c r="H295" s="43"/>
      <c r="I295" s="34"/>
      <c r="J295" s="35"/>
      <c r="K295" s="13"/>
      <c r="L295" s="13"/>
      <c r="M295" s="52">
        <v>-6067</v>
      </c>
      <c r="N295" s="34"/>
      <c r="O295" s="38">
        <v>-25869</v>
      </c>
      <c r="P295" s="67">
        <v>9</v>
      </c>
      <c r="Q295" s="13"/>
      <c r="R295" s="13"/>
      <c r="S295" s="67"/>
    </row>
    <row r="296" spans="1:19" x14ac:dyDescent="0.2">
      <c r="A296" s="12"/>
      <c r="B296" s="15" t="s">
        <v>27</v>
      </c>
      <c r="C296" s="16"/>
      <c r="D296" s="16"/>
      <c r="E296" s="34"/>
      <c r="F296" s="35"/>
      <c r="G296" s="26"/>
      <c r="H296" s="43"/>
      <c r="I296" s="34"/>
      <c r="J296" s="35"/>
      <c r="K296" s="13"/>
      <c r="L296" s="13"/>
      <c r="M296" s="52">
        <v>-4800</v>
      </c>
      <c r="N296" s="34"/>
      <c r="O296" s="38">
        <v>-67151</v>
      </c>
      <c r="P296" s="67">
        <v>11</v>
      </c>
      <c r="Q296" s="13"/>
      <c r="R296" s="13"/>
      <c r="S296" s="67"/>
    </row>
    <row r="297" spans="1:19" x14ac:dyDescent="0.2">
      <c r="A297" s="12"/>
      <c r="B297" s="16"/>
      <c r="C297" s="16"/>
      <c r="D297" s="16"/>
      <c r="E297" s="36"/>
      <c r="F297" s="37"/>
      <c r="G297" s="27"/>
      <c r="H297" s="44"/>
      <c r="I297" s="36"/>
      <c r="J297" s="37"/>
      <c r="K297" s="13">
        <f>SUM(K228:K296)</f>
        <v>-520079</v>
      </c>
      <c r="L297" s="12"/>
      <c r="M297" s="53"/>
      <c r="N297" s="34">
        <f>SUM(N228:N296)</f>
        <v>-1094381</v>
      </c>
      <c r="O297" s="35"/>
      <c r="P297" s="114"/>
      <c r="Q297" s="13">
        <f>SUM(Q228:Q296)</f>
        <v>-704820</v>
      </c>
      <c r="R297" s="11"/>
      <c r="S297" s="67"/>
    </row>
    <row r="298" spans="1:19" ht="25.35" customHeight="1" thickBot="1" x14ac:dyDescent="0.25">
      <c r="A298" s="17"/>
      <c r="B298" s="10"/>
      <c r="C298" s="10"/>
      <c r="D298" s="10"/>
      <c r="E298" s="40">
        <f>SUM(E4:E296)</f>
        <v>-2302917</v>
      </c>
      <c r="F298" s="41"/>
      <c r="G298" s="24">
        <f>SUM(G4:G296)</f>
        <v>-2223797</v>
      </c>
      <c r="H298" s="45"/>
      <c r="I298" s="40">
        <f>SUM(I4:I296)</f>
        <v>-2044671</v>
      </c>
      <c r="J298" s="41"/>
      <c r="K298" s="24">
        <f>SUM(K222+K297)</f>
        <v>-2193296</v>
      </c>
      <c r="L298" s="24">
        <f>SUM(L4:L297)</f>
        <v>-2424930</v>
      </c>
      <c r="M298" s="54"/>
      <c r="N298" s="40">
        <f>SUM(N222+N297)</f>
        <v>-2398152</v>
      </c>
      <c r="O298" s="41"/>
      <c r="P298" s="51"/>
      <c r="Q298" s="24">
        <f>SUM(Q222+Q297)</f>
        <v>-1468320</v>
      </c>
      <c r="R298" s="23">
        <f>SUM(R222+R297)</f>
        <v>0</v>
      </c>
    </row>
  </sheetData>
  <pageMargins left="0.7" right="0.7" top="0.75" bottom="0.75" header="0.3" footer="0.3"/>
  <pageSetup paperSize="9" scale="98" fitToHeight="0" orientation="portrait" r:id="rId1"/>
  <headerFooter>
    <oddFooter>&amp;LSag 15-12260 / Dok 138092-15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"/>
  <sheetViews>
    <sheetView topLeftCell="B3" zoomScaleNormal="100" workbookViewId="0">
      <pane ySplit="1" topLeftCell="A172" activePane="bottomLeft" state="frozen"/>
      <selection activeCell="B3" sqref="B3"/>
      <selection pane="bottomLeft" activeCell="O218" sqref="O210:O218"/>
    </sheetView>
  </sheetViews>
  <sheetFormatPr defaultColWidth="8.7109375" defaultRowHeight="11.25" x14ac:dyDescent="0.2"/>
  <cols>
    <col min="1" max="1" width="17.42578125" style="2" customWidth="1"/>
    <col min="2" max="3" width="8.7109375" style="2"/>
    <col min="4" max="4" width="12.42578125" style="2" customWidth="1"/>
    <col min="5" max="5" width="11.5703125" style="2" customWidth="1"/>
    <col min="6" max="6" width="11.85546875" style="2" customWidth="1"/>
    <col min="7" max="7" width="11.5703125" style="2" bestFit="1" customWidth="1"/>
    <col min="8" max="8" width="10.85546875" style="2" customWidth="1"/>
    <col min="9" max="9" width="11.5703125" style="2" bestFit="1" customWidth="1"/>
    <col min="10" max="10" width="11.5703125" style="2" customWidth="1"/>
    <col min="11" max="11" width="11.5703125" style="2" bestFit="1" customWidth="1"/>
    <col min="12" max="12" width="14.140625" style="2" hidden="1" customWidth="1"/>
    <col min="13" max="13" width="12.42578125" style="2" customWidth="1"/>
    <col min="14" max="14" width="11.5703125" style="2" bestFit="1" customWidth="1"/>
    <col min="15" max="15" width="10.5703125" style="2" customWidth="1"/>
    <col min="16" max="16" width="10.140625" style="2" customWidth="1"/>
    <col min="17" max="17" width="12.5703125" style="2" customWidth="1"/>
    <col min="18" max="16384" width="8.7109375" style="2"/>
  </cols>
  <sheetData>
    <row r="1" spans="1:17" ht="12" thickBot="1" x14ac:dyDescent="0.25">
      <c r="A1" s="1" t="s">
        <v>45</v>
      </c>
    </row>
    <row r="2" spans="1:17" ht="12" thickBot="1" x14ac:dyDescent="0.25">
      <c r="A2" s="2" t="s">
        <v>46</v>
      </c>
      <c r="E2" s="28"/>
      <c r="F2" s="29"/>
    </row>
    <row r="3" spans="1:17" ht="27.95" customHeight="1" thickBot="1" x14ac:dyDescent="0.25">
      <c r="A3" s="3"/>
      <c r="B3" s="4"/>
      <c r="C3" s="4"/>
      <c r="D3" s="4"/>
      <c r="E3" s="30" t="s">
        <v>12</v>
      </c>
      <c r="F3" s="31" t="s">
        <v>28</v>
      </c>
      <c r="G3" s="60" t="s">
        <v>13</v>
      </c>
      <c r="H3" s="61" t="s">
        <v>28</v>
      </c>
      <c r="I3" s="47" t="s">
        <v>11</v>
      </c>
      <c r="J3" s="48" t="s">
        <v>28</v>
      </c>
      <c r="K3" s="60" t="s">
        <v>14</v>
      </c>
      <c r="L3" s="62" t="s">
        <v>9</v>
      </c>
      <c r="M3" s="63" t="s">
        <v>28</v>
      </c>
      <c r="N3" s="47" t="s">
        <v>15</v>
      </c>
      <c r="O3" s="56" t="s">
        <v>28</v>
      </c>
      <c r="P3" s="64" t="s">
        <v>48</v>
      </c>
      <c r="Q3" s="65" t="s">
        <v>47</v>
      </c>
    </row>
    <row r="4" spans="1:17" x14ac:dyDescent="0.2">
      <c r="A4" s="5" t="s">
        <v>5</v>
      </c>
      <c r="B4" s="6"/>
      <c r="C4" s="6"/>
      <c r="D4" s="6"/>
      <c r="E4" s="32"/>
      <c r="F4" s="33"/>
      <c r="G4" s="25"/>
      <c r="H4" s="42"/>
      <c r="I4" s="49"/>
      <c r="J4" s="50"/>
      <c r="K4" s="9"/>
      <c r="L4" s="8">
        <v>-2424930</v>
      </c>
      <c r="M4" s="51"/>
      <c r="N4" s="49"/>
      <c r="O4" s="57"/>
      <c r="P4" s="13"/>
      <c r="Q4" s="13"/>
    </row>
    <row r="5" spans="1:17" x14ac:dyDescent="0.2">
      <c r="A5" s="7" t="s">
        <v>39</v>
      </c>
      <c r="B5" s="10" t="s">
        <v>0</v>
      </c>
      <c r="C5" s="10"/>
      <c r="D5" s="10"/>
      <c r="E5" s="34">
        <v>-130308</v>
      </c>
      <c r="F5" s="35">
        <f>SUM(F6:F17)</f>
        <v>-130308</v>
      </c>
      <c r="G5" s="26">
        <v>-3008</v>
      </c>
      <c r="H5" s="43">
        <f>SUM(H6:H17)</f>
        <v>-3008</v>
      </c>
      <c r="I5" s="36">
        <v>0</v>
      </c>
      <c r="J5" s="37">
        <f>SUM(J6:J17)</f>
        <v>0</v>
      </c>
      <c r="K5" s="14">
        <v>0</v>
      </c>
      <c r="L5" s="13"/>
      <c r="M5" s="52"/>
      <c r="N5" s="36"/>
      <c r="O5" s="39"/>
      <c r="P5" s="13"/>
      <c r="Q5" s="13"/>
    </row>
    <row r="6" spans="1:17" x14ac:dyDescent="0.2">
      <c r="A6" s="12"/>
      <c r="B6" s="15" t="s">
        <v>16</v>
      </c>
      <c r="C6" s="16"/>
      <c r="D6" s="16"/>
      <c r="E6" s="34"/>
      <c r="F6" s="35">
        <v>-114943</v>
      </c>
      <c r="G6" s="26"/>
      <c r="H6" s="43">
        <v>-1008</v>
      </c>
      <c r="I6" s="36"/>
      <c r="J6" s="37">
        <v>0</v>
      </c>
      <c r="K6" s="14"/>
      <c r="L6" s="13"/>
      <c r="M6" s="52"/>
      <c r="N6" s="36"/>
      <c r="O6" s="39"/>
      <c r="P6" s="13"/>
      <c r="Q6" s="13"/>
    </row>
    <row r="7" spans="1:17" x14ac:dyDescent="0.2">
      <c r="A7" s="12"/>
      <c r="B7" s="15" t="s">
        <v>17</v>
      </c>
      <c r="C7" s="16"/>
      <c r="D7" s="16"/>
      <c r="E7" s="34"/>
      <c r="F7" s="35">
        <v>6070</v>
      </c>
      <c r="G7" s="26"/>
      <c r="H7" s="43">
        <v>0</v>
      </c>
      <c r="I7" s="36"/>
      <c r="J7" s="37">
        <v>0</v>
      </c>
      <c r="K7" s="14"/>
      <c r="L7" s="13"/>
      <c r="M7" s="52"/>
      <c r="N7" s="36"/>
      <c r="O7" s="39"/>
      <c r="P7" s="13"/>
      <c r="Q7" s="13"/>
    </row>
    <row r="8" spans="1:17" x14ac:dyDescent="0.2">
      <c r="A8" s="12"/>
      <c r="B8" s="15" t="s">
        <v>18</v>
      </c>
      <c r="C8" s="16"/>
      <c r="D8" s="16"/>
      <c r="E8" s="34"/>
      <c r="F8" s="35">
        <v>-15435</v>
      </c>
      <c r="G8" s="26"/>
      <c r="H8" s="43">
        <v>0</v>
      </c>
      <c r="I8" s="36"/>
      <c r="J8" s="37">
        <v>0</v>
      </c>
      <c r="K8" s="14"/>
      <c r="L8" s="13"/>
      <c r="M8" s="52"/>
      <c r="N8" s="36"/>
      <c r="O8" s="39"/>
      <c r="P8" s="13"/>
      <c r="Q8" s="13"/>
    </row>
    <row r="9" spans="1:17" x14ac:dyDescent="0.2">
      <c r="A9" s="12"/>
      <c r="B9" s="15" t="s">
        <v>19</v>
      </c>
      <c r="C9" s="16"/>
      <c r="D9" s="16"/>
      <c r="E9" s="34"/>
      <c r="F9" s="35">
        <v>-1000</v>
      </c>
      <c r="G9" s="26"/>
      <c r="H9" s="43">
        <v>-2000</v>
      </c>
      <c r="I9" s="36"/>
      <c r="J9" s="37">
        <v>0</v>
      </c>
      <c r="K9" s="14"/>
      <c r="L9" s="13"/>
      <c r="M9" s="52"/>
      <c r="N9" s="36"/>
      <c r="O9" s="39"/>
      <c r="P9" s="13"/>
      <c r="Q9" s="13"/>
    </row>
    <row r="10" spans="1:17" x14ac:dyDescent="0.2">
      <c r="A10" s="12"/>
      <c r="B10" s="15" t="s">
        <v>20</v>
      </c>
      <c r="C10" s="16"/>
      <c r="D10" s="16"/>
      <c r="E10" s="34"/>
      <c r="F10" s="35">
        <v>-1000</v>
      </c>
      <c r="G10" s="26"/>
      <c r="H10" s="43">
        <v>0</v>
      </c>
      <c r="I10" s="36"/>
      <c r="J10" s="37">
        <v>0</v>
      </c>
      <c r="K10" s="14"/>
      <c r="L10" s="13"/>
      <c r="M10" s="52"/>
      <c r="N10" s="36"/>
      <c r="O10" s="39"/>
      <c r="P10" s="13"/>
      <c r="Q10" s="13"/>
    </row>
    <row r="11" spans="1:17" x14ac:dyDescent="0.2">
      <c r="A11" s="12"/>
      <c r="B11" s="15" t="s">
        <v>21</v>
      </c>
      <c r="C11" s="16"/>
      <c r="D11" s="16"/>
      <c r="E11" s="34"/>
      <c r="F11" s="35">
        <v>-2000</v>
      </c>
      <c r="G11" s="26"/>
      <c r="H11" s="43">
        <v>0</v>
      </c>
      <c r="I11" s="36"/>
      <c r="J11" s="37">
        <v>0</v>
      </c>
      <c r="K11" s="14"/>
      <c r="L11" s="13"/>
      <c r="M11" s="52"/>
      <c r="N11" s="36"/>
      <c r="O11" s="39"/>
      <c r="P11" s="13"/>
      <c r="Q11" s="13"/>
    </row>
    <row r="12" spans="1:17" x14ac:dyDescent="0.2">
      <c r="A12" s="12"/>
      <c r="B12" s="15" t="s">
        <v>22</v>
      </c>
      <c r="C12" s="16"/>
      <c r="D12" s="16"/>
      <c r="E12" s="34"/>
      <c r="F12" s="35">
        <v>-1000</v>
      </c>
      <c r="G12" s="26"/>
      <c r="H12" s="43">
        <v>0</v>
      </c>
      <c r="I12" s="36"/>
      <c r="J12" s="37">
        <v>0</v>
      </c>
      <c r="K12" s="14"/>
      <c r="L12" s="13"/>
      <c r="M12" s="52"/>
      <c r="N12" s="36"/>
      <c r="O12" s="39"/>
      <c r="P12" s="13"/>
      <c r="Q12" s="13"/>
    </row>
    <row r="13" spans="1:17" x14ac:dyDescent="0.2">
      <c r="A13" s="12"/>
      <c r="B13" s="15" t="s">
        <v>23</v>
      </c>
      <c r="C13" s="16"/>
      <c r="D13" s="16"/>
      <c r="E13" s="34"/>
      <c r="F13" s="35">
        <v>0</v>
      </c>
      <c r="G13" s="26"/>
      <c r="H13" s="43">
        <v>0</v>
      </c>
      <c r="I13" s="36"/>
      <c r="J13" s="37">
        <v>0</v>
      </c>
      <c r="K13" s="14"/>
      <c r="L13" s="13"/>
      <c r="M13" s="52"/>
      <c r="N13" s="36"/>
      <c r="O13" s="39"/>
      <c r="P13" s="13"/>
      <c r="Q13" s="13"/>
    </row>
    <row r="14" spans="1:17" x14ac:dyDescent="0.2">
      <c r="A14" s="12"/>
      <c r="B14" s="15" t="s">
        <v>24</v>
      </c>
      <c r="C14" s="16"/>
      <c r="D14" s="16"/>
      <c r="E14" s="34"/>
      <c r="F14" s="35">
        <v>0</v>
      </c>
      <c r="G14" s="26"/>
      <c r="H14" s="43">
        <v>0</v>
      </c>
      <c r="I14" s="36"/>
      <c r="J14" s="37">
        <v>0</v>
      </c>
      <c r="K14" s="14"/>
      <c r="L14" s="13"/>
      <c r="M14" s="52"/>
      <c r="N14" s="36"/>
      <c r="O14" s="39"/>
      <c r="P14" s="13"/>
      <c r="Q14" s="13"/>
    </row>
    <row r="15" spans="1:17" x14ac:dyDescent="0.2">
      <c r="A15" s="12"/>
      <c r="B15" s="15" t="s">
        <v>25</v>
      </c>
      <c r="C15" s="16"/>
      <c r="D15" s="16"/>
      <c r="E15" s="34"/>
      <c r="F15" s="35">
        <v>0</v>
      </c>
      <c r="G15" s="26"/>
      <c r="H15" s="43">
        <v>0</v>
      </c>
      <c r="I15" s="36"/>
      <c r="J15" s="37">
        <v>0</v>
      </c>
      <c r="K15" s="14"/>
      <c r="L15" s="13"/>
      <c r="M15" s="52"/>
      <c r="N15" s="36"/>
      <c r="O15" s="39"/>
      <c r="P15" s="13"/>
      <c r="Q15" s="13"/>
    </row>
    <row r="16" spans="1:17" x14ac:dyDescent="0.2">
      <c r="A16" s="12"/>
      <c r="B16" s="15" t="s">
        <v>26</v>
      </c>
      <c r="C16" s="16"/>
      <c r="D16" s="16"/>
      <c r="E16" s="34"/>
      <c r="F16" s="35">
        <v>-1000</v>
      </c>
      <c r="G16" s="26"/>
      <c r="H16" s="43">
        <v>0</v>
      </c>
      <c r="I16" s="36"/>
      <c r="J16" s="37">
        <v>0</v>
      </c>
      <c r="K16" s="14"/>
      <c r="L16" s="13"/>
      <c r="M16" s="52"/>
      <c r="N16" s="36"/>
      <c r="O16" s="39"/>
      <c r="P16" s="13"/>
      <c r="Q16" s="13"/>
    </row>
    <row r="17" spans="1:17" x14ac:dyDescent="0.2">
      <c r="A17" s="12"/>
      <c r="B17" s="15" t="s">
        <v>27</v>
      </c>
      <c r="C17" s="16"/>
      <c r="D17" s="16"/>
      <c r="E17" s="34"/>
      <c r="F17" s="35">
        <v>0</v>
      </c>
      <c r="G17" s="26"/>
      <c r="H17" s="43">
        <v>0</v>
      </c>
      <c r="I17" s="36"/>
      <c r="J17" s="37">
        <v>0</v>
      </c>
      <c r="K17" s="14"/>
      <c r="L17" s="13"/>
      <c r="M17" s="52"/>
      <c r="N17" s="36"/>
      <c r="O17" s="39"/>
      <c r="P17" s="13"/>
      <c r="Q17" s="13"/>
    </row>
    <row r="18" spans="1:17" x14ac:dyDescent="0.2">
      <c r="A18" s="12"/>
      <c r="B18" s="15"/>
      <c r="C18" s="16"/>
      <c r="D18" s="16"/>
      <c r="E18" s="34"/>
      <c r="F18" s="35"/>
      <c r="G18" s="26"/>
      <c r="H18" s="43"/>
      <c r="I18" s="36"/>
      <c r="J18" s="37"/>
      <c r="K18" s="14"/>
      <c r="L18" s="13"/>
      <c r="M18" s="52"/>
      <c r="N18" s="36"/>
      <c r="O18" s="39"/>
      <c r="P18" s="13"/>
      <c r="Q18" s="13"/>
    </row>
    <row r="19" spans="1:17" x14ac:dyDescent="0.2">
      <c r="A19" s="12" t="s">
        <v>40</v>
      </c>
      <c r="B19" s="10" t="s">
        <v>1</v>
      </c>
      <c r="C19" s="10"/>
      <c r="D19" s="10"/>
      <c r="E19" s="34">
        <v>-166984</v>
      </c>
      <c r="F19" s="35">
        <f>SUM(F20:F31)</f>
        <v>-166984</v>
      </c>
      <c r="G19" s="26">
        <v>-104256</v>
      </c>
      <c r="H19" s="43">
        <f>SUM(H20:H31)</f>
        <v>-104256</v>
      </c>
      <c r="I19" s="34">
        <v>-58800</v>
      </c>
      <c r="J19" s="35">
        <f>SUM(J20:J31)</f>
        <v>-58800</v>
      </c>
      <c r="K19" s="13">
        <v>0</v>
      </c>
      <c r="L19" s="13">
        <v>0</v>
      </c>
      <c r="M19" s="52"/>
      <c r="N19" s="34">
        <v>0</v>
      </c>
      <c r="O19" s="38"/>
      <c r="P19" s="13">
        <v>0</v>
      </c>
      <c r="Q19" s="13"/>
    </row>
    <row r="20" spans="1:17" x14ac:dyDescent="0.2">
      <c r="A20" s="12"/>
      <c r="B20" s="15" t="s">
        <v>16</v>
      </c>
      <c r="C20" s="16"/>
      <c r="D20" s="16"/>
      <c r="E20" s="34"/>
      <c r="F20" s="35">
        <v>-1000</v>
      </c>
      <c r="G20" s="26"/>
      <c r="H20" s="43">
        <v>-11080</v>
      </c>
      <c r="I20" s="34"/>
      <c r="J20" s="35">
        <v>-3150</v>
      </c>
      <c r="K20" s="13"/>
      <c r="L20" s="13"/>
      <c r="M20" s="52"/>
      <c r="N20" s="34"/>
      <c r="O20" s="38"/>
      <c r="P20" s="13"/>
      <c r="Q20" s="13"/>
    </row>
    <row r="21" spans="1:17" x14ac:dyDescent="0.2">
      <c r="A21" s="12"/>
      <c r="B21" s="15" t="s">
        <v>17</v>
      </c>
      <c r="C21" s="16"/>
      <c r="D21" s="16"/>
      <c r="E21" s="34"/>
      <c r="F21" s="35">
        <v>-7484</v>
      </c>
      <c r="G21" s="26"/>
      <c r="H21" s="43">
        <v>-11088</v>
      </c>
      <c r="I21" s="34"/>
      <c r="J21" s="35">
        <v>-4200</v>
      </c>
      <c r="K21" s="13"/>
      <c r="L21" s="13"/>
      <c r="M21" s="52"/>
      <c r="N21" s="34"/>
      <c r="O21" s="38"/>
      <c r="P21" s="13"/>
      <c r="Q21" s="13"/>
    </row>
    <row r="22" spans="1:17" x14ac:dyDescent="0.2">
      <c r="A22" s="12"/>
      <c r="B22" s="15" t="s">
        <v>18</v>
      </c>
      <c r="C22" s="16"/>
      <c r="D22" s="16"/>
      <c r="E22" s="34"/>
      <c r="F22" s="35">
        <v>-12000</v>
      </c>
      <c r="G22" s="26"/>
      <c r="H22" s="43">
        <v>-13080</v>
      </c>
      <c r="I22" s="34"/>
      <c r="J22" s="35">
        <v>-6300</v>
      </c>
      <c r="K22" s="13"/>
      <c r="L22" s="13"/>
      <c r="M22" s="52"/>
      <c r="N22" s="34"/>
      <c r="O22" s="38"/>
      <c r="P22" s="13"/>
      <c r="Q22" s="13"/>
    </row>
    <row r="23" spans="1:17" x14ac:dyDescent="0.2">
      <c r="A23" s="12"/>
      <c r="B23" s="15" t="s">
        <v>19</v>
      </c>
      <c r="C23" s="16"/>
      <c r="D23" s="16"/>
      <c r="E23" s="34"/>
      <c r="F23" s="35">
        <v>-12000</v>
      </c>
      <c r="G23" s="26"/>
      <c r="H23" s="43">
        <v>-8000</v>
      </c>
      <c r="I23" s="34"/>
      <c r="J23" s="35">
        <v>-6300</v>
      </c>
      <c r="K23" s="13"/>
      <c r="L23" s="13"/>
      <c r="M23" s="52"/>
      <c r="N23" s="34"/>
      <c r="O23" s="38"/>
      <c r="P23" s="13"/>
      <c r="Q23" s="13"/>
    </row>
    <row r="24" spans="1:17" x14ac:dyDescent="0.2">
      <c r="A24" s="12"/>
      <c r="B24" s="15" t="s">
        <v>20</v>
      </c>
      <c r="C24" s="16"/>
      <c r="D24" s="16"/>
      <c r="E24" s="34"/>
      <c r="F24" s="35">
        <v>-17000</v>
      </c>
      <c r="G24" s="26"/>
      <c r="H24" s="43">
        <v>-15000</v>
      </c>
      <c r="I24" s="34"/>
      <c r="J24" s="35">
        <v>-7350</v>
      </c>
      <c r="K24" s="13"/>
      <c r="L24" s="13"/>
      <c r="M24" s="52"/>
      <c r="N24" s="34"/>
      <c r="O24" s="38"/>
      <c r="P24" s="13"/>
      <c r="Q24" s="13"/>
    </row>
    <row r="25" spans="1:17" x14ac:dyDescent="0.2">
      <c r="A25" s="12"/>
      <c r="B25" s="15" t="s">
        <v>21</v>
      </c>
      <c r="C25" s="16"/>
      <c r="D25" s="16"/>
      <c r="E25" s="34"/>
      <c r="F25" s="35">
        <v>-14000</v>
      </c>
      <c r="G25" s="26"/>
      <c r="H25" s="43">
        <v>-8000</v>
      </c>
      <c r="I25" s="34"/>
      <c r="J25" s="35">
        <v>0</v>
      </c>
      <c r="K25" s="13"/>
      <c r="L25" s="13"/>
      <c r="M25" s="52"/>
      <c r="N25" s="34"/>
      <c r="O25" s="38"/>
      <c r="P25" s="13"/>
      <c r="Q25" s="13"/>
    </row>
    <row r="26" spans="1:17" x14ac:dyDescent="0.2">
      <c r="A26" s="12"/>
      <c r="B26" s="15" t="s">
        <v>22</v>
      </c>
      <c r="C26" s="16"/>
      <c r="D26" s="16"/>
      <c r="E26" s="34"/>
      <c r="F26" s="35">
        <v>-15000</v>
      </c>
      <c r="G26" s="26"/>
      <c r="H26" s="43">
        <v>-6000</v>
      </c>
      <c r="I26" s="34"/>
      <c r="J26" s="35">
        <v>-3150</v>
      </c>
      <c r="K26" s="13"/>
      <c r="L26" s="13"/>
      <c r="M26" s="52"/>
      <c r="N26" s="34"/>
      <c r="O26" s="38"/>
      <c r="P26" s="13"/>
      <c r="Q26" s="13"/>
    </row>
    <row r="27" spans="1:17" x14ac:dyDescent="0.2">
      <c r="A27" s="12"/>
      <c r="B27" s="15" t="s">
        <v>23</v>
      </c>
      <c r="C27" s="16"/>
      <c r="D27" s="16"/>
      <c r="E27" s="34"/>
      <c r="F27" s="35">
        <v>-15000</v>
      </c>
      <c r="G27" s="26"/>
      <c r="H27" s="43">
        <v>-8000</v>
      </c>
      <c r="I27" s="34"/>
      <c r="J27" s="35">
        <v>-1050</v>
      </c>
      <c r="K27" s="13"/>
      <c r="L27" s="13"/>
      <c r="M27" s="52"/>
      <c r="N27" s="34"/>
      <c r="O27" s="38"/>
      <c r="P27" s="13"/>
      <c r="Q27" s="13"/>
    </row>
    <row r="28" spans="1:17" x14ac:dyDescent="0.2">
      <c r="A28" s="12"/>
      <c r="B28" s="15" t="s">
        <v>24</v>
      </c>
      <c r="C28" s="16"/>
      <c r="D28" s="16"/>
      <c r="E28" s="34"/>
      <c r="F28" s="35">
        <v>-24500</v>
      </c>
      <c r="G28" s="26"/>
      <c r="H28" s="43">
        <v>-7000</v>
      </c>
      <c r="I28" s="34"/>
      <c r="J28" s="35">
        <v>-4200</v>
      </c>
      <c r="K28" s="13"/>
      <c r="L28" s="13"/>
      <c r="M28" s="52"/>
      <c r="N28" s="34"/>
      <c r="O28" s="38"/>
      <c r="P28" s="13"/>
      <c r="Q28" s="13"/>
    </row>
    <row r="29" spans="1:17" x14ac:dyDescent="0.2">
      <c r="A29" s="12"/>
      <c r="B29" s="15" t="s">
        <v>25</v>
      </c>
      <c r="C29" s="16"/>
      <c r="D29" s="16"/>
      <c r="E29" s="34"/>
      <c r="F29" s="35">
        <v>-9000</v>
      </c>
      <c r="G29" s="26"/>
      <c r="H29" s="43">
        <v>-10000</v>
      </c>
      <c r="I29" s="34"/>
      <c r="J29" s="35">
        <v>-7350</v>
      </c>
      <c r="K29" s="13"/>
      <c r="L29" s="13"/>
      <c r="M29" s="52"/>
      <c r="N29" s="34"/>
      <c r="O29" s="38"/>
      <c r="P29" s="13"/>
      <c r="Q29" s="13"/>
    </row>
    <row r="30" spans="1:17" x14ac:dyDescent="0.2">
      <c r="A30" s="12"/>
      <c r="B30" s="15" t="s">
        <v>26</v>
      </c>
      <c r="C30" s="16"/>
      <c r="D30" s="16"/>
      <c r="E30" s="34"/>
      <c r="F30" s="35">
        <v>-14000</v>
      </c>
      <c r="G30" s="26"/>
      <c r="H30" s="43">
        <v>-4000</v>
      </c>
      <c r="I30" s="34"/>
      <c r="J30" s="35">
        <v>-8400</v>
      </c>
      <c r="K30" s="13"/>
      <c r="L30" s="13"/>
      <c r="M30" s="52"/>
      <c r="N30" s="34"/>
      <c r="O30" s="38"/>
      <c r="P30" s="13"/>
      <c r="Q30" s="13"/>
    </row>
    <row r="31" spans="1:17" x14ac:dyDescent="0.2">
      <c r="A31" s="12"/>
      <c r="B31" s="15" t="s">
        <v>27</v>
      </c>
      <c r="C31" s="16"/>
      <c r="D31" s="16"/>
      <c r="E31" s="34"/>
      <c r="F31" s="35">
        <v>-26000</v>
      </c>
      <c r="G31" s="26"/>
      <c r="H31" s="43">
        <v>-3008</v>
      </c>
      <c r="I31" s="34"/>
      <c r="J31" s="35">
        <v>-7350</v>
      </c>
      <c r="K31" s="13"/>
      <c r="L31" s="13"/>
      <c r="M31" s="52"/>
      <c r="N31" s="34"/>
      <c r="O31" s="38"/>
      <c r="P31" s="13"/>
      <c r="Q31" s="13"/>
    </row>
    <row r="32" spans="1:17" x14ac:dyDescent="0.2">
      <c r="A32" s="12"/>
      <c r="B32" s="15"/>
      <c r="C32" s="16"/>
      <c r="D32" s="16"/>
      <c r="E32" s="34"/>
      <c r="F32" s="35"/>
      <c r="G32" s="26"/>
      <c r="H32" s="43"/>
      <c r="I32" s="34"/>
      <c r="J32" s="35"/>
      <c r="K32" s="13"/>
      <c r="L32" s="13"/>
      <c r="M32" s="52"/>
      <c r="N32" s="34"/>
      <c r="O32" s="38"/>
      <c r="P32" s="13"/>
      <c r="Q32" s="13"/>
    </row>
    <row r="33" spans="1:17" x14ac:dyDescent="0.2">
      <c r="A33" s="12" t="s">
        <v>41</v>
      </c>
      <c r="B33" s="10" t="s">
        <v>2</v>
      </c>
      <c r="C33" s="10"/>
      <c r="D33" s="10"/>
      <c r="E33" s="34">
        <v>-875591</v>
      </c>
      <c r="F33" s="35">
        <f>SUM(F34:F45)</f>
        <v>-875591</v>
      </c>
      <c r="G33" s="26">
        <v>-864389</v>
      </c>
      <c r="H33" s="43">
        <f>SUM(H34:H45)</f>
        <v>-864389</v>
      </c>
      <c r="I33" s="34">
        <v>-693450</v>
      </c>
      <c r="J33" s="35">
        <f>SUM(J34:J45)</f>
        <v>-693450</v>
      </c>
      <c r="K33" s="13">
        <v>0</v>
      </c>
      <c r="L33" s="13">
        <v>0</v>
      </c>
      <c r="M33" s="52"/>
      <c r="N33" s="34">
        <v>0</v>
      </c>
      <c r="O33" s="38"/>
      <c r="P33" s="13">
        <v>0</v>
      </c>
      <c r="Q33" s="13"/>
    </row>
    <row r="34" spans="1:17" x14ac:dyDescent="0.2">
      <c r="A34" s="12"/>
      <c r="B34" s="15" t="s">
        <v>16</v>
      </c>
      <c r="C34" s="16"/>
      <c r="D34" s="16"/>
      <c r="E34" s="34"/>
      <c r="F34" s="35">
        <v>-11000</v>
      </c>
      <c r="G34" s="26"/>
      <c r="H34" s="43">
        <v>-85664</v>
      </c>
      <c r="I34" s="34"/>
      <c r="J34" s="35">
        <v>-50350</v>
      </c>
      <c r="K34" s="13"/>
      <c r="L34" s="13"/>
      <c r="M34" s="52"/>
      <c r="N34" s="34"/>
      <c r="O34" s="38"/>
      <c r="P34" s="13"/>
      <c r="Q34" s="13"/>
    </row>
    <row r="35" spans="1:17" x14ac:dyDescent="0.2">
      <c r="A35" s="12"/>
      <c r="B35" s="15" t="s">
        <v>17</v>
      </c>
      <c r="C35" s="16"/>
      <c r="D35" s="16"/>
      <c r="E35" s="34"/>
      <c r="F35" s="35">
        <v>-48589</v>
      </c>
      <c r="G35" s="26"/>
      <c r="H35" s="43">
        <v>-83676</v>
      </c>
      <c r="I35" s="34"/>
      <c r="J35" s="35">
        <v>-53400</v>
      </c>
      <c r="K35" s="13"/>
      <c r="L35" s="13"/>
      <c r="M35" s="52"/>
      <c r="N35" s="34"/>
      <c r="O35" s="38"/>
      <c r="P35" s="13"/>
      <c r="Q35" s="13"/>
    </row>
    <row r="36" spans="1:17" x14ac:dyDescent="0.2">
      <c r="A36" s="12"/>
      <c r="B36" s="15" t="s">
        <v>18</v>
      </c>
      <c r="C36" s="16"/>
      <c r="D36" s="16"/>
      <c r="E36" s="34"/>
      <c r="F36" s="35">
        <v>-64500</v>
      </c>
      <c r="G36" s="26"/>
      <c r="H36" s="43">
        <v>-89016</v>
      </c>
      <c r="I36" s="34"/>
      <c r="J36" s="35">
        <v>-52250</v>
      </c>
      <c r="K36" s="13"/>
      <c r="L36" s="13"/>
      <c r="M36" s="52"/>
      <c r="N36" s="34"/>
      <c r="O36" s="38"/>
      <c r="P36" s="13"/>
      <c r="Q36" s="13"/>
    </row>
    <row r="37" spans="1:17" x14ac:dyDescent="0.2">
      <c r="A37" s="12"/>
      <c r="B37" s="15" t="s">
        <v>19</v>
      </c>
      <c r="C37" s="16"/>
      <c r="D37" s="16"/>
      <c r="E37" s="34"/>
      <c r="F37" s="35">
        <v>-58331</v>
      </c>
      <c r="G37" s="26"/>
      <c r="H37" s="43">
        <v>-71369</v>
      </c>
      <c r="I37" s="34"/>
      <c r="J37" s="35">
        <v>-72100</v>
      </c>
      <c r="K37" s="13"/>
      <c r="L37" s="13"/>
      <c r="M37" s="52"/>
      <c r="N37" s="34"/>
      <c r="O37" s="38"/>
      <c r="P37" s="13"/>
      <c r="Q37" s="13"/>
    </row>
    <row r="38" spans="1:17" x14ac:dyDescent="0.2">
      <c r="A38" s="12"/>
      <c r="B38" s="15" t="s">
        <v>20</v>
      </c>
      <c r="C38" s="16"/>
      <c r="D38" s="16"/>
      <c r="E38" s="34"/>
      <c r="F38" s="35">
        <v>-93590</v>
      </c>
      <c r="G38" s="26"/>
      <c r="H38" s="43">
        <v>-97000</v>
      </c>
      <c r="I38" s="34"/>
      <c r="J38" s="35">
        <v>-80500</v>
      </c>
      <c r="K38" s="13"/>
      <c r="L38" s="13"/>
      <c r="M38" s="52"/>
      <c r="N38" s="34"/>
      <c r="O38" s="38"/>
      <c r="P38" s="13"/>
      <c r="Q38" s="13"/>
    </row>
    <row r="39" spans="1:17" x14ac:dyDescent="0.2">
      <c r="A39" s="12"/>
      <c r="B39" s="15" t="s">
        <v>21</v>
      </c>
      <c r="C39" s="16"/>
      <c r="D39" s="16"/>
      <c r="E39" s="34"/>
      <c r="F39" s="35">
        <v>-119935</v>
      </c>
      <c r="G39" s="26"/>
      <c r="H39" s="43">
        <v>-49000</v>
      </c>
      <c r="I39" s="34"/>
      <c r="J39" s="35">
        <v>-82200</v>
      </c>
      <c r="K39" s="13"/>
      <c r="L39" s="13"/>
      <c r="M39" s="52"/>
      <c r="N39" s="34"/>
      <c r="O39" s="38"/>
      <c r="P39" s="13"/>
      <c r="Q39" s="13"/>
    </row>
    <row r="40" spans="1:17" x14ac:dyDescent="0.2">
      <c r="A40" s="12"/>
      <c r="B40" s="15" t="s">
        <v>22</v>
      </c>
      <c r="C40" s="16"/>
      <c r="D40" s="16"/>
      <c r="E40" s="34"/>
      <c r="F40" s="35">
        <v>-46000</v>
      </c>
      <c r="G40" s="26"/>
      <c r="H40" s="43">
        <v>-44000</v>
      </c>
      <c r="I40" s="34"/>
      <c r="J40" s="35">
        <v>-41850</v>
      </c>
      <c r="K40" s="13"/>
      <c r="L40" s="13"/>
      <c r="M40" s="52"/>
      <c r="N40" s="34"/>
      <c r="O40" s="38"/>
      <c r="P40" s="13"/>
      <c r="Q40" s="13"/>
    </row>
    <row r="41" spans="1:17" x14ac:dyDescent="0.2">
      <c r="A41" s="12"/>
      <c r="B41" s="15" t="s">
        <v>23</v>
      </c>
      <c r="C41" s="16"/>
      <c r="D41" s="16"/>
      <c r="E41" s="34"/>
      <c r="F41" s="35">
        <v>-52494</v>
      </c>
      <c r="G41" s="26"/>
      <c r="H41" s="43">
        <v>-121500</v>
      </c>
      <c r="I41" s="34"/>
      <c r="J41" s="35">
        <v>-72700</v>
      </c>
      <c r="K41" s="13"/>
      <c r="L41" s="13"/>
      <c r="M41" s="52"/>
      <c r="N41" s="34"/>
      <c r="O41" s="38"/>
      <c r="P41" s="13"/>
      <c r="Q41" s="13"/>
    </row>
    <row r="42" spans="1:17" x14ac:dyDescent="0.2">
      <c r="A42" s="12"/>
      <c r="B42" s="15" t="s">
        <v>24</v>
      </c>
      <c r="C42" s="16"/>
      <c r="D42" s="16"/>
      <c r="E42" s="34"/>
      <c r="F42" s="35">
        <v>-136238</v>
      </c>
      <c r="G42" s="26"/>
      <c r="H42" s="43">
        <v>-49000</v>
      </c>
      <c r="I42" s="34"/>
      <c r="J42" s="35">
        <v>-46950</v>
      </c>
      <c r="K42" s="13"/>
      <c r="L42" s="13"/>
      <c r="M42" s="52"/>
      <c r="N42" s="34"/>
      <c r="O42" s="38"/>
      <c r="P42" s="13"/>
      <c r="Q42" s="13"/>
    </row>
    <row r="43" spans="1:17" x14ac:dyDescent="0.2">
      <c r="A43" s="12"/>
      <c r="B43" s="15" t="s">
        <v>25</v>
      </c>
      <c r="C43" s="16"/>
      <c r="D43" s="16"/>
      <c r="E43" s="34"/>
      <c r="F43" s="35">
        <v>-55000</v>
      </c>
      <c r="G43" s="26"/>
      <c r="H43" s="43">
        <v>-77000</v>
      </c>
      <c r="I43" s="34"/>
      <c r="J43" s="35">
        <v>-40200</v>
      </c>
      <c r="K43" s="13"/>
      <c r="L43" s="13"/>
      <c r="M43" s="52"/>
      <c r="N43" s="34"/>
      <c r="O43" s="38"/>
      <c r="P43" s="13"/>
      <c r="Q43" s="13"/>
    </row>
    <row r="44" spans="1:17" x14ac:dyDescent="0.2">
      <c r="A44" s="12"/>
      <c r="B44" s="15" t="s">
        <v>26</v>
      </c>
      <c r="C44" s="16"/>
      <c r="D44" s="16"/>
      <c r="E44" s="34"/>
      <c r="F44" s="35">
        <v>-91914</v>
      </c>
      <c r="G44" s="26"/>
      <c r="H44" s="43">
        <v>-48664</v>
      </c>
      <c r="I44" s="34"/>
      <c r="J44" s="35">
        <v>-57100</v>
      </c>
      <c r="K44" s="13"/>
      <c r="L44" s="13"/>
      <c r="M44" s="52"/>
      <c r="N44" s="34"/>
      <c r="O44" s="38"/>
      <c r="P44" s="13"/>
      <c r="Q44" s="13"/>
    </row>
    <row r="45" spans="1:17" x14ac:dyDescent="0.2">
      <c r="A45" s="12"/>
      <c r="B45" s="15" t="s">
        <v>27</v>
      </c>
      <c r="C45" s="16"/>
      <c r="D45" s="16"/>
      <c r="E45" s="34"/>
      <c r="F45" s="35">
        <v>-98000</v>
      </c>
      <c r="G45" s="26"/>
      <c r="H45" s="43">
        <v>-48500</v>
      </c>
      <c r="I45" s="34"/>
      <c r="J45" s="35">
        <v>-43850</v>
      </c>
      <c r="K45" s="13"/>
      <c r="L45" s="13"/>
      <c r="M45" s="52"/>
      <c r="N45" s="34"/>
      <c r="O45" s="38"/>
      <c r="P45" s="13"/>
      <c r="Q45" s="13"/>
    </row>
    <row r="46" spans="1:17" x14ac:dyDescent="0.2">
      <c r="A46" s="12"/>
      <c r="B46" s="15"/>
      <c r="C46" s="16"/>
      <c r="D46" s="16"/>
      <c r="E46" s="34"/>
      <c r="F46" s="35"/>
      <c r="G46" s="26"/>
      <c r="H46" s="43"/>
      <c r="I46" s="34"/>
      <c r="J46" s="35"/>
      <c r="K46" s="13"/>
      <c r="L46" s="13"/>
      <c r="M46" s="52"/>
      <c r="N46" s="34"/>
      <c r="O46" s="38"/>
      <c r="P46" s="13"/>
      <c r="Q46" s="13"/>
    </row>
    <row r="47" spans="1:17" x14ac:dyDescent="0.2">
      <c r="A47" s="12" t="s">
        <v>42</v>
      </c>
      <c r="B47" s="10" t="s">
        <v>3</v>
      </c>
      <c r="C47" s="10"/>
      <c r="D47" s="10"/>
      <c r="E47" s="34">
        <v>-283042</v>
      </c>
      <c r="F47" s="35">
        <f>SUM(F48:F59)</f>
        <v>-283042</v>
      </c>
      <c r="G47" s="26">
        <v>-389414</v>
      </c>
      <c r="H47" s="43">
        <f>SUM(H48:H59)</f>
        <v>-389414</v>
      </c>
      <c r="I47" s="34">
        <v>-392076</v>
      </c>
      <c r="J47" s="35">
        <f>SUM(J48:J59)</f>
        <v>-392076</v>
      </c>
      <c r="K47" s="13">
        <v>0</v>
      </c>
      <c r="L47" s="13">
        <v>0</v>
      </c>
      <c r="M47" s="52"/>
      <c r="N47" s="34">
        <v>0</v>
      </c>
      <c r="O47" s="38"/>
      <c r="P47" s="13">
        <v>0</v>
      </c>
      <c r="Q47" s="13"/>
    </row>
    <row r="48" spans="1:17" x14ac:dyDescent="0.2">
      <c r="A48" s="12"/>
      <c r="B48" s="15" t="s">
        <v>16</v>
      </c>
      <c r="C48" s="16"/>
      <c r="D48" s="16"/>
      <c r="E48" s="34"/>
      <c r="F48" s="35">
        <v>-1000</v>
      </c>
      <c r="G48" s="26"/>
      <c r="H48" s="43">
        <v>-25488</v>
      </c>
      <c r="I48" s="34"/>
      <c r="J48" s="35">
        <v>-13663</v>
      </c>
      <c r="K48" s="13"/>
      <c r="L48" s="13"/>
      <c r="M48" s="52"/>
      <c r="N48" s="34"/>
      <c r="O48" s="38"/>
      <c r="P48" s="13"/>
      <c r="Q48" s="13"/>
    </row>
    <row r="49" spans="1:17" x14ac:dyDescent="0.2">
      <c r="A49" s="12"/>
      <c r="B49" s="15" t="s">
        <v>17</v>
      </c>
      <c r="C49" s="16"/>
      <c r="D49" s="16"/>
      <c r="E49" s="34"/>
      <c r="F49" s="35">
        <v>-4762</v>
      </c>
      <c r="G49" s="26"/>
      <c r="H49" s="43">
        <v>-7425</v>
      </c>
      <c r="I49" s="34"/>
      <c r="J49" s="35">
        <v>-74066</v>
      </c>
      <c r="K49" s="13"/>
      <c r="L49" s="13"/>
      <c r="M49" s="52"/>
      <c r="N49" s="34"/>
      <c r="O49" s="38"/>
      <c r="P49" s="13"/>
      <c r="Q49" s="13"/>
    </row>
    <row r="50" spans="1:17" x14ac:dyDescent="0.2">
      <c r="A50" s="12"/>
      <c r="B50" s="15" t="s">
        <v>18</v>
      </c>
      <c r="C50" s="16"/>
      <c r="D50" s="16"/>
      <c r="E50" s="34"/>
      <c r="F50" s="35">
        <v>-55446</v>
      </c>
      <c r="G50" s="26"/>
      <c r="H50" s="43">
        <v>-13798</v>
      </c>
      <c r="I50" s="34"/>
      <c r="J50" s="35">
        <v>-39946</v>
      </c>
      <c r="K50" s="13"/>
      <c r="L50" s="13"/>
      <c r="M50" s="52"/>
      <c r="N50" s="34"/>
      <c r="O50" s="38"/>
      <c r="P50" s="13"/>
      <c r="Q50" s="13"/>
    </row>
    <row r="51" spans="1:17" x14ac:dyDescent="0.2">
      <c r="A51" s="12"/>
      <c r="B51" s="15" t="s">
        <v>19</v>
      </c>
      <c r="C51" s="16"/>
      <c r="D51" s="16"/>
      <c r="E51" s="34"/>
      <c r="F51" s="35">
        <v>-12807</v>
      </c>
      <c r="G51" s="26"/>
      <c r="H51" s="43">
        <v>-41511</v>
      </c>
      <c r="I51" s="34"/>
      <c r="J51" s="35">
        <v>-11895</v>
      </c>
      <c r="K51" s="13"/>
      <c r="L51" s="13"/>
      <c r="M51" s="52"/>
      <c r="N51" s="34"/>
      <c r="O51" s="38"/>
      <c r="P51" s="13"/>
      <c r="Q51" s="13"/>
    </row>
    <row r="52" spans="1:17" x14ac:dyDescent="0.2">
      <c r="A52" s="12"/>
      <c r="B52" s="15" t="s">
        <v>20</v>
      </c>
      <c r="C52" s="16"/>
      <c r="D52" s="16"/>
      <c r="E52" s="34"/>
      <c r="F52" s="35">
        <v>-30361</v>
      </c>
      <c r="G52" s="26"/>
      <c r="H52" s="43">
        <v>-44723</v>
      </c>
      <c r="I52" s="34"/>
      <c r="J52" s="35">
        <v>-59636</v>
      </c>
      <c r="K52" s="13"/>
      <c r="L52" s="13"/>
      <c r="M52" s="52"/>
      <c r="N52" s="34"/>
      <c r="O52" s="38"/>
      <c r="P52" s="13"/>
      <c r="Q52" s="13"/>
    </row>
    <row r="53" spans="1:17" x14ac:dyDescent="0.2">
      <c r="A53" s="12"/>
      <c r="B53" s="15" t="s">
        <v>21</v>
      </c>
      <c r="C53" s="16"/>
      <c r="D53" s="16"/>
      <c r="E53" s="34"/>
      <c r="F53" s="35">
        <v>-11943</v>
      </c>
      <c r="G53" s="26"/>
      <c r="H53" s="43">
        <v>-52471</v>
      </c>
      <c r="I53" s="34"/>
      <c r="J53" s="35">
        <v>-61781</v>
      </c>
      <c r="K53" s="13"/>
      <c r="L53" s="13"/>
      <c r="M53" s="52"/>
      <c r="N53" s="34"/>
      <c r="O53" s="38"/>
      <c r="P53" s="13"/>
      <c r="Q53" s="13"/>
    </row>
    <row r="54" spans="1:17" x14ac:dyDescent="0.2">
      <c r="A54" s="12"/>
      <c r="B54" s="15" t="s">
        <v>22</v>
      </c>
      <c r="C54" s="16"/>
      <c r="D54" s="16"/>
      <c r="E54" s="34"/>
      <c r="F54" s="35">
        <v>-16653</v>
      </c>
      <c r="G54" s="26"/>
      <c r="H54" s="43">
        <v>-28163</v>
      </c>
      <c r="I54" s="34"/>
      <c r="J54" s="35">
        <v>-13512</v>
      </c>
      <c r="K54" s="13"/>
      <c r="L54" s="13"/>
      <c r="M54" s="52"/>
      <c r="N54" s="34"/>
      <c r="O54" s="38"/>
      <c r="P54" s="13"/>
      <c r="Q54" s="13"/>
    </row>
    <row r="55" spans="1:17" x14ac:dyDescent="0.2">
      <c r="A55" s="12"/>
      <c r="B55" s="15" t="s">
        <v>23</v>
      </c>
      <c r="C55" s="16"/>
      <c r="D55" s="16"/>
      <c r="E55" s="34"/>
      <c r="F55" s="35">
        <v>-2559</v>
      </c>
      <c r="G55" s="26"/>
      <c r="H55" s="43">
        <v>-10593</v>
      </c>
      <c r="I55" s="34"/>
      <c r="J55" s="35">
        <v>-41512</v>
      </c>
      <c r="K55" s="13"/>
      <c r="L55" s="13"/>
      <c r="M55" s="52"/>
      <c r="N55" s="34"/>
      <c r="O55" s="38"/>
      <c r="P55" s="13"/>
      <c r="Q55" s="13"/>
    </row>
    <row r="56" spans="1:17" x14ac:dyDescent="0.2">
      <c r="A56" s="12"/>
      <c r="B56" s="15" t="s">
        <v>24</v>
      </c>
      <c r="C56" s="16"/>
      <c r="D56" s="16"/>
      <c r="E56" s="34"/>
      <c r="F56" s="35">
        <v>-67387</v>
      </c>
      <c r="G56" s="26"/>
      <c r="H56" s="43">
        <v>-20743</v>
      </c>
      <c r="I56" s="34"/>
      <c r="J56" s="35">
        <v>-13948</v>
      </c>
      <c r="K56" s="13"/>
      <c r="L56" s="13"/>
      <c r="M56" s="52"/>
      <c r="N56" s="34"/>
      <c r="O56" s="38"/>
      <c r="P56" s="13"/>
      <c r="Q56" s="13"/>
    </row>
    <row r="57" spans="1:17" x14ac:dyDescent="0.2">
      <c r="A57" s="12"/>
      <c r="B57" s="15" t="s">
        <v>25</v>
      </c>
      <c r="C57" s="16"/>
      <c r="D57" s="16"/>
      <c r="E57" s="34"/>
      <c r="F57" s="35">
        <v>-27552</v>
      </c>
      <c r="G57" s="26"/>
      <c r="H57" s="43">
        <v>-107814</v>
      </c>
      <c r="I57" s="34"/>
      <c r="J57" s="35">
        <v>-48975</v>
      </c>
      <c r="K57" s="13"/>
      <c r="L57" s="13"/>
      <c r="M57" s="52"/>
      <c r="N57" s="34"/>
      <c r="O57" s="38"/>
      <c r="P57" s="13"/>
      <c r="Q57" s="13"/>
    </row>
    <row r="58" spans="1:17" x14ac:dyDescent="0.2">
      <c r="A58" s="12"/>
      <c r="B58" s="15" t="s">
        <v>26</v>
      </c>
      <c r="C58" s="16"/>
      <c r="D58" s="16"/>
      <c r="E58" s="34"/>
      <c r="F58" s="35">
        <v>-32282</v>
      </c>
      <c r="G58" s="26"/>
      <c r="H58" s="43">
        <v>-16355</v>
      </c>
      <c r="I58" s="34"/>
      <c r="J58" s="35">
        <v>-7892</v>
      </c>
      <c r="K58" s="13"/>
      <c r="L58" s="13"/>
      <c r="M58" s="52"/>
      <c r="N58" s="34"/>
      <c r="O58" s="38"/>
      <c r="P58" s="13"/>
      <c r="Q58" s="13"/>
    </row>
    <row r="59" spans="1:17" x14ac:dyDescent="0.2">
      <c r="A59" s="12"/>
      <c r="B59" s="15" t="s">
        <v>27</v>
      </c>
      <c r="C59" s="16"/>
      <c r="D59" s="16"/>
      <c r="E59" s="34"/>
      <c r="F59" s="35">
        <v>-20290</v>
      </c>
      <c r="G59" s="26"/>
      <c r="H59" s="43">
        <v>-20330</v>
      </c>
      <c r="I59" s="34"/>
      <c r="J59" s="35">
        <v>-5250</v>
      </c>
      <c r="K59" s="13"/>
      <c r="L59" s="13"/>
      <c r="M59" s="52"/>
      <c r="N59" s="34"/>
      <c r="O59" s="38"/>
      <c r="P59" s="13"/>
      <c r="Q59" s="13"/>
    </row>
    <row r="60" spans="1:17" x14ac:dyDescent="0.2">
      <c r="A60" s="12"/>
      <c r="B60" s="15"/>
      <c r="C60" s="16"/>
      <c r="D60" s="16"/>
      <c r="E60" s="34"/>
      <c r="F60" s="35"/>
      <c r="G60" s="26"/>
      <c r="H60" s="43"/>
      <c r="I60" s="34"/>
      <c r="J60" s="35"/>
      <c r="K60" s="13"/>
      <c r="L60" s="13"/>
      <c r="M60" s="52"/>
      <c r="N60" s="34"/>
      <c r="O60" s="38"/>
      <c r="P60" s="13"/>
      <c r="Q60" s="13"/>
    </row>
    <row r="61" spans="1:17" x14ac:dyDescent="0.2">
      <c r="A61" s="12" t="s">
        <v>43</v>
      </c>
      <c r="B61" s="10" t="s">
        <v>7</v>
      </c>
      <c r="C61" s="10"/>
      <c r="D61" s="10"/>
      <c r="E61" s="34">
        <v>-34000</v>
      </c>
      <c r="F61" s="35">
        <f>SUM(F62:F73)</f>
        <v>-34000</v>
      </c>
      <c r="G61" s="26">
        <v>-54094</v>
      </c>
      <c r="H61" s="43">
        <f>SUM(H62:H73)</f>
        <v>-54094</v>
      </c>
      <c r="I61" s="34">
        <v>-112250</v>
      </c>
      <c r="J61" s="35">
        <f>SUM(J62:J73)</f>
        <v>-112250</v>
      </c>
      <c r="K61" s="13"/>
      <c r="L61" s="13"/>
      <c r="M61" s="52"/>
      <c r="N61" s="34"/>
      <c r="O61" s="38"/>
      <c r="P61" s="13"/>
      <c r="Q61" s="13"/>
    </row>
    <row r="62" spans="1:17" x14ac:dyDescent="0.2">
      <c r="A62" s="12"/>
      <c r="B62" s="15" t="s">
        <v>16</v>
      </c>
      <c r="C62" s="16"/>
      <c r="D62" s="16"/>
      <c r="E62" s="34"/>
      <c r="F62" s="35">
        <v>-2000</v>
      </c>
      <c r="G62" s="26"/>
      <c r="H62" s="43">
        <v>-1000</v>
      </c>
      <c r="I62" s="34"/>
      <c r="J62" s="35">
        <v>-7300</v>
      </c>
      <c r="K62" s="13"/>
      <c r="L62" s="13"/>
      <c r="M62" s="52"/>
      <c r="N62" s="34"/>
      <c r="O62" s="38"/>
      <c r="P62" s="13"/>
      <c r="Q62" s="13"/>
    </row>
    <row r="63" spans="1:17" x14ac:dyDescent="0.2">
      <c r="A63" s="12"/>
      <c r="B63" s="15" t="s">
        <v>17</v>
      </c>
      <c r="C63" s="16"/>
      <c r="D63" s="16"/>
      <c r="E63" s="34"/>
      <c r="F63" s="35">
        <v>-4000</v>
      </c>
      <c r="G63" s="26"/>
      <c r="H63" s="43">
        <v>-3024</v>
      </c>
      <c r="I63" s="34"/>
      <c r="J63" s="35">
        <v>-9400</v>
      </c>
      <c r="K63" s="13"/>
      <c r="L63" s="13"/>
      <c r="M63" s="52"/>
      <c r="N63" s="34"/>
      <c r="O63" s="38"/>
      <c r="P63" s="13"/>
      <c r="Q63" s="13"/>
    </row>
    <row r="64" spans="1:17" x14ac:dyDescent="0.2">
      <c r="A64" s="12"/>
      <c r="B64" s="15" t="s">
        <v>18</v>
      </c>
      <c r="C64" s="16"/>
      <c r="D64" s="16"/>
      <c r="E64" s="34"/>
      <c r="F64" s="35">
        <v>-2000</v>
      </c>
      <c r="G64" s="26"/>
      <c r="H64" s="43">
        <v>-3016</v>
      </c>
      <c r="I64" s="34"/>
      <c r="J64" s="35">
        <v>-7350</v>
      </c>
      <c r="K64" s="13"/>
      <c r="L64" s="13"/>
      <c r="M64" s="52"/>
      <c r="N64" s="34"/>
      <c r="O64" s="38"/>
      <c r="P64" s="13"/>
      <c r="Q64" s="13"/>
    </row>
    <row r="65" spans="1:17" x14ac:dyDescent="0.2">
      <c r="A65" s="12"/>
      <c r="B65" s="15" t="s">
        <v>19</v>
      </c>
      <c r="C65" s="16"/>
      <c r="D65" s="16"/>
      <c r="E65" s="34"/>
      <c r="F65" s="35">
        <v>-3000</v>
      </c>
      <c r="G65" s="26"/>
      <c r="H65" s="43">
        <v>-1000</v>
      </c>
      <c r="I65" s="34"/>
      <c r="J65" s="35">
        <v>-6300</v>
      </c>
      <c r="K65" s="13"/>
      <c r="L65" s="13"/>
      <c r="M65" s="52"/>
      <c r="N65" s="34"/>
      <c r="O65" s="38"/>
      <c r="P65" s="13"/>
      <c r="Q65" s="13"/>
    </row>
    <row r="66" spans="1:17" x14ac:dyDescent="0.2">
      <c r="A66" s="12"/>
      <c r="B66" s="15" t="s">
        <v>20</v>
      </c>
      <c r="C66" s="16"/>
      <c r="D66" s="16"/>
      <c r="E66" s="34"/>
      <c r="F66" s="35">
        <v>-2000</v>
      </c>
      <c r="G66" s="26"/>
      <c r="H66" s="43">
        <v>-12054</v>
      </c>
      <c r="I66" s="34"/>
      <c r="J66" s="35">
        <v>-3150</v>
      </c>
      <c r="K66" s="13"/>
      <c r="L66" s="13"/>
      <c r="M66" s="52"/>
      <c r="N66" s="34"/>
      <c r="O66" s="38"/>
      <c r="P66" s="13"/>
      <c r="Q66" s="13"/>
    </row>
    <row r="67" spans="1:17" x14ac:dyDescent="0.2">
      <c r="A67" s="12"/>
      <c r="B67" s="15" t="s">
        <v>21</v>
      </c>
      <c r="C67" s="16"/>
      <c r="D67" s="16"/>
      <c r="E67" s="34"/>
      <c r="F67" s="35">
        <v>-4000</v>
      </c>
      <c r="G67" s="26"/>
      <c r="H67" s="43">
        <v>-4000</v>
      </c>
      <c r="I67" s="34"/>
      <c r="J67" s="35">
        <v>-16800</v>
      </c>
      <c r="K67" s="13"/>
      <c r="L67" s="13"/>
      <c r="M67" s="52"/>
      <c r="N67" s="34"/>
      <c r="O67" s="38"/>
      <c r="P67" s="13"/>
      <c r="Q67" s="13"/>
    </row>
    <row r="68" spans="1:17" x14ac:dyDescent="0.2">
      <c r="A68" s="12"/>
      <c r="B68" s="15" t="s">
        <v>22</v>
      </c>
      <c r="C68" s="16"/>
      <c r="D68" s="16"/>
      <c r="E68" s="34"/>
      <c r="F68" s="35">
        <v>-2000</v>
      </c>
      <c r="G68" s="26"/>
      <c r="H68" s="43">
        <v>-6000</v>
      </c>
      <c r="I68" s="34"/>
      <c r="J68" s="35">
        <v>-7350</v>
      </c>
      <c r="K68" s="13"/>
      <c r="L68" s="13"/>
      <c r="M68" s="52"/>
      <c r="N68" s="34"/>
      <c r="O68" s="38"/>
      <c r="P68" s="13"/>
      <c r="Q68" s="13"/>
    </row>
    <row r="69" spans="1:17" x14ac:dyDescent="0.2">
      <c r="A69" s="12"/>
      <c r="B69" s="15" t="s">
        <v>23</v>
      </c>
      <c r="C69" s="16"/>
      <c r="D69" s="16"/>
      <c r="E69" s="34"/>
      <c r="F69" s="35">
        <v>-1000</v>
      </c>
      <c r="G69" s="26"/>
      <c r="H69" s="43">
        <v>-5000</v>
      </c>
      <c r="I69" s="34"/>
      <c r="J69" s="35">
        <v>-6300</v>
      </c>
      <c r="K69" s="13"/>
      <c r="L69" s="13"/>
      <c r="M69" s="52"/>
      <c r="N69" s="34"/>
      <c r="O69" s="38"/>
      <c r="P69" s="13"/>
      <c r="Q69" s="13"/>
    </row>
    <row r="70" spans="1:17" x14ac:dyDescent="0.2">
      <c r="A70" s="12"/>
      <c r="B70" s="15" t="s">
        <v>24</v>
      </c>
      <c r="C70" s="16"/>
      <c r="D70" s="16"/>
      <c r="E70" s="34"/>
      <c r="F70" s="35">
        <v>-5000</v>
      </c>
      <c r="G70" s="26"/>
      <c r="H70" s="43">
        <v>-5000</v>
      </c>
      <c r="I70" s="34"/>
      <c r="J70" s="35">
        <v>-3150</v>
      </c>
      <c r="K70" s="13"/>
      <c r="L70" s="13"/>
      <c r="M70" s="52"/>
      <c r="N70" s="34"/>
      <c r="O70" s="38"/>
      <c r="P70" s="13"/>
      <c r="Q70" s="13"/>
    </row>
    <row r="71" spans="1:17" x14ac:dyDescent="0.2">
      <c r="A71" s="12"/>
      <c r="B71" s="15" t="s">
        <v>25</v>
      </c>
      <c r="C71" s="16"/>
      <c r="D71" s="16"/>
      <c r="E71" s="34"/>
      <c r="F71" s="35">
        <v>-7000</v>
      </c>
      <c r="G71" s="26"/>
      <c r="H71" s="43">
        <v>-3000</v>
      </c>
      <c r="I71" s="34"/>
      <c r="J71" s="35">
        <v>-11550</v>
      </c>
      <c r="K71" s="13"/>
      <c r="L71" s="13"/>
      <c r="M71" s="52"/>
      <c r="N71" s="34"/>
      <c r="O71" s="38"/>
      <c r="P71" s="13"/>
      <c r="Q71" s="13"/>
    </row>
    <row r="72" spans="1:17" x14ac:dyDescent="0.2">
      <c r="A72" s="12"/>
      <c r="B72" s="15" t="s">
        <v>26</v>
      </c>
      <c r="C72" s="16"/>
      <c r="D72" s="16"/>
      <c r="E72" s="34"/>
      <c r="F72" s="35">
        <v>-1000</v>
      </c>
      <c r="G72" s="26"/>
      <c r="H72" s="43">
        <v>-8000</v>
      </c>
      <c r="I72" s="34"/>
      <c r="J72" s="35">
        <v>-9450</v>
      </c>
      <c r="K72" s="13"/>
      <c r="L72" s="13"/>
      <c r="M72" s="52"/>
      <c r="N72" s="34"/>
      <c r="O72" s="38"/>
      <c r="P72" s="13"/>
      <c r="Q72" s="13"/>
    </row>
    <row r="73" spans="1:17" x14ac:dyDescent="0.2">
      <c r="A73" s="12"/>
      <c r="B73" s="15" t="s">
        <v>27</v>
      </c>
      <c r="C73" s="16"/>
      <c r="D73" s="16"/>
      <c r="E73" s="34"/>
      <c r="F73" s="35">
        <v>-1000</v>
      </c>
      <c r="G73" s="26"/>
      <c r="H73" s="43">
        <v>-3000</v>
      </c>
      <c r="I73" s="34"/>
      <c r="J73" s="35">
        <v>-24150</v>
      </c>
      <c r="K73" s="13"/>
      <c r="L73" s="13"/>
      <c r="M73" s="52"/>
      <c r="N73" s="34"/>
      <c r="O73" s="38"/>
      <c r="P73" s="13"/>
      <c r="Q73" s="13"/>
    </row>
    <row r="74" spans="1:17" x14ac:dyDescent="0.2">
      <c r="A74" s="12"/>
      <c r="B74" s="15"/>
      <c r="C74" s="16"/>
      <c r="D74" s="16"/>
      <c r="E74" s="34"/>
      <c r="F74" s="35"/>
      <c r="G74" s="26"/>
      <c r="H74" s="43"/>
      <c r="I74" s="34"/>
      <c r="J74" s="35"/>
      <c r="K74" s="13"/>
      <c r="L74" s="13"/>
      <c r="M74" s="52"/>
      <c r="N74" s="34"/>
      <c r="O74" s="38"/>
      <c r="P74" s="13"/>
      <c r="Q74" s="13"/>
    </row>
    <row r="75" spans="1:17" x14ac:dyDescent="0.2">
      <c r="A75" s="12"/>
      <c r="B75" s="15"/>
      <c r="C75" s="16"/>
      <c r="D75" s="16"/>
      <c r="E75" s="34"/>
      <c r="F75" s="35"/>
      <c r="G75" s="26"/>
      <c r="H75" s="43"/>
      <c r="I75" s="34"/>
      <c r="J75" s="35"/>
      <c r="K75" s="13"/>
      <c r="L75" s="13"/>
      <c r="M75" s="52"/>
      <c r="N75" s="34"/>
      <c r="O75" s="38"/>
      <c r="P75" s="13"/>
      <c r="Q75" s="13"/>
    </row>
    <row r="76" spans="1:17" x14ac:dyDescent="0.2">
      <c r="A76" s="12"/>
      <c r="B76" s="15"/>
      <c r="C76" s="16"/>
      <c r="D76" s="16"/>
      <c r="E76" s="34"/>
      <c r="F76" s="35"/>
      <c r="G76" s="26"/>
      <c r="H76" s="43"/>
      <c r="I76" s="34"/>
      <c r="J76" s="35"/>
      <c r="K76" s="13"/>
      <c r="L76" s="13"/>
      <c r="M76" s="52"/>
      <c r="N76" s="34"/>
      <c r="O76" s="38"/>
      <c r="P76" s="13"/>
      <c r="Q76" s="13"/>
    </row>
    <row r="77" spans="1:17" x14ac:dyDescent="0.2">
      <c r="A77" s="12" t="s">
        <v>44</v>
      </c>
      <c r="B77" s="10" t="s">
        <v>4</v>
      </c>
      <c r="C77" s="10"/>
      <c r="D77" s="10"/>
      <c r="E77" s="34">
        <v>-812992</v>
      </c>
      <c r="F77" s="35">
        <f>SUM(F78:F89)</f>
        <v>-812992</v>
      </c>
      <c r="G77" s="26">
        <v>-808636</v>
      </c>
      <c r="H77" s="43">
        <f>SUM(H78:H89)</f>
        <v>-808636</v>
      </c>
      <c r="I77" s="34">
        <v>-788095</v>
      </c>
      <c r="J77" s="35">
        <f>SUM(J78:J89)</f>
        <v>-788095</v>
      </c>
      <c r="K77" s="13">
        <v>0</v>
      </c>
      <c r="L77" s="13">
        <v>0</v>
      </c>
      <c r="M77" s="52"/>
      <c r="N77" s="34">
        <v>0</v>
      </c>
      <c r="O77" s="38"/>
      <c r="P77" s="13">
        <v>0</v>
      </c>
      <c r="Q77" s="13"/>
    </row>
    <row r="78" spans="1:17" x14ac:dyDescent="0.2">
      <c r="A78" s="12"/>
      <c r="B78" s="15" t="s">
        <v>16</v>
      </c>
      <c r="C78" s="16"/>
      <c r="D78" s="16"/>
      <c r="E78" s="34"/>
      <c r="F78" s="35">
        <v>-4627</v>
      </c>
      <c r="G78" s="26"/>
      <c r="H78" s="43">
        <v>-41755</v>
      </c>
      <c r="I78" s="34"/>
      <c r="J78" s="35">
        <v>-94732</v>
      </c>
      <c r="K78" s="13"/>
      <c r="L78" s="13"/>
      <c r="M78" s="52"/>
      <c r="N78" s="34"/>
      <c r="O78" s="38"/>
      <c r="P78" s="13"/>
      <c r="Q78" s="13"/>
    </row>
    <row r="79" spans="1:17" x14ac:dyDescent="0.2">
      <c r="A79" s="12"/>
      <c r="B79" s="15" t="s">
        <v>17</v>
      </c>
      <c r="C79" s="16"/>
      <c r="D79" s="16"/>
      <c r="E79" s="34"/>
      <c r="F79" s="35">
        <v>-41210</v>
      </c>
      <c r="G79" s="26"/>
      <c r="H79" s="43">
        <v>-23105</v>
      </c>
      <c r="I79" s="34"/>
      <c r="J79" s="35">
        <v>-59171</v>
      </c>
      <c r="K79" s="13"/>
      <c r="L79" s="13"/>
      <c r="M79" s="52"/>
      <c r="N79" s="34"/>
      <c r="O79" s="38"/>
      <c r="P79" s="13"/>
      <c r="Q79" s="13"/>
    </row>
    <row r="80" spans="1:17" x14ac:dyDescent="0.2">
      <c r="A80" s="12"/>
      <c r="B80" s="15" t="s">
        <v>18</v>
      </c>
      <c r="C80" s="16"/>
      <c r="D80" s="16"/>
      <c r="E80" s="34"/>
      <c r="F80" s="35">
        <v>-277093</v>
      </c>
      <c r="G80" s="26"/>
      <c r="H80" s="43">
        <v>-21078</v>
      </c>
      <c r="I80" s="34"/>
      <c r="J80" s="35">
        <v>-87057</v>
      </c>
      <c r="K80" s="13"/>
      <c r="L80" s="13"/>
      <c r="M80" s="52"/>
      <c r="N80" s="34"/>
      <c r="O80" s="38"/>
      <c r="P80" s="13"/>
      <c r="Q80" s="13"/>
    </row>
    <row r="81" spans="1:17" x14ac:dyDescent="0.2">
      <c r="A81" s="12"/>
      <c r="B81" s="15" t="s">
        <v>19</v>
      </c>
      <c r="C81" s="16"/>
      <c r="D81" s="16"/>
      <c r="E81" s="34"/>
      <c r="F81" s="35">
        <v>-6972</v>
      </c>
      <c r="G81" s="26"/>
      <c r="H81" s="43">
        <v>-60992</v>
      </c>
      <c r="I81" s="34"/>
      <c r="J81" s="35">
        <v>-95211</v>
      </c>
      <c r="K81" s="13"/>
      <c r="L81" s="13"/>
      <c r="M81" s="52"/>
      <c r="N81" s="34"/>
      <c r="O81" s="38"/>
      <c r="P81" s="13"/>
      <c r="Q81" s="13"/>
    </row>
    <row r="82" spans="1:17" x14ac:dyDescent="0.2">
      <c r="A82" s="12"/>
      <c r="B82" s="15" t="s">
        <v>20</v>
      </c>
      <c r="C82" s="16"/>
      <c r="D82" s="16"/>
      <c r="E82" s="34"/>
      <c r="F82" s="35">
        <v>-71042</v>
      </c>
      <c r="G82" s="26"/>
      <c r="H82" s="43">
        <v>-100234</v>
      </c>
      <c r="I82" s="34"/>
      <c r="J82" s="35">
        <v>-43727</v>
      </c>
      <c r="K82" s="13"/>
      <c r="L82" s="13"/>
      <c r="M82" s="52"/>
      <c r="N82" s="34"/>
      <c r="O82" s="38"/>
      <c r="P82" s="13"/>
      <c r="Q82" s="13"/>
    </row>
    <row r="83" spans="1:17" x14ac:dyDescent="0.2">
      <c r="A83" s="12"/>
      <c r="B83" s="15" t="s">
        <v>21</v>
      </c>
      <c r="C83" s="16"/>
      <c r="D83" s="16"/>
      <c r="E83" s="34"/>
      <c r="F83" s="35">
        <v>-141206</v>
      </c>
      <c r="G83" s="26"/>
      <c r="H83" s="43">
        <v>-131053</v>
      </c>
      <c r="I83" s="34"/>
      <c r="J83" s="35">
        <v>-243335</v>
      </c>
      <c r="K83" s="13"/>
      <c r="L83" s="13"/>
      <c r="M83" s="52"/>
      <c r="N83" s="34"/>
      <c r="O83" s="38"/>
      <c r="P83" s="13"/>
      <c r="Q83" s="13"/>
    </row>
    <row r="84" spans="1:17" x14ac:dyDescent="0.2">
      <c r="A84" s="12"/>
      <c r="B84" s="15" t="s">
        <v>22</v>
      </c>
      <c r="C84" s="16"/>
      <c r="D84" s="16"/>
      <c r="E84" s="34"/>
      <c r="F84" s="35">
        <v>-70405</v>
      </c>
      <c r="G84" s="26"/>
      <c r="H84" s="43">
        <v>-84041</v>
      </c>
      <c r="I84" s="34"/>
      <c r="J84" s="35">
        <v>-30899</v>
      </c>
      <c r="K84" s="13"/>
      <c r="L84" s="13"/>
      <c r="M84" s="52"/>
      <c r="N84" s="34"/>
      <c r="O84" s="38"/>
      <c r="P84" s="13"/>
      <c r="Q84" s="13"/>
    </row>
    <row r="85" spans="1:17" x14ac:dyDescent="0.2">
      <c r="A85" s="12"/>
      <c r="B85" s="15" t="s">
        <v>23</v>
      </c>
      <c r="C85" s="16"/>
      <c r="D85" s="16"/>
      <c r="E85" s="34"/>
      <c r="F85" s="35">
        <v>-50815</v>
      </c>
      <c r="G85" s="26"/>
      <c r="H85" s="43">
        <v>-30595</v>
      </c>
      <c r="I85" s="34"/>
      <c r="J85" s="35">
        <v>-59165</v>
      </c>
      <c r="K85" s="13"/>
      <c r="L85" s="13"/>
      <c r="M85" s="52"/>
      <c r="N85" s="34"/>
      <c r="O85" s="38"/>
      <c r="P85" s="13"/>
      <c r="Q85" s="13"/>
    </row>
    <row r="86" spans="1:17" x14ac:dyDescent="0.2">
      <c r="A86" s="12"/>
      <c r="B86" s="15" t="s">
        <v>24</v>
      </c>
      <c r="C86" s="16"/>
      <c r="D86" s="16"/>
      <c r="E86" s="34"/>
      <c r="F86" s="35">
        <v>-53756</v>
      </c>
      <c r="G86" s="26"/>
      <c r="H86" s="43">
        <v>-71506</v>
      </c>
      <c r="I86" s="34"/>
      <c r="J86" s="35">
        <v>-21116</v>
      </c>
      <c r="K86" s="13"/>
      <c r="L86" s="13"/>
      <c r="M86" s="52"/>
      <c r="N86" s="34"/>
      <c r="O86" s="38"/>
      <c r="P86" s="13"/>
      <c r="Q86" s="13"/>
    </row>
    <row r="87" spans="1:17" x14ac:dyDescent="0.2">
      <c r="A87" s="12"/>
      <c r="B87" s="15" t="s">
        <v>25</v>
      </c>
      <c r="C87" s="16"/>
      <c r="D87" s="16"/>
      <c r="E87" s="34"/>
      <c r="F87" s="35">
        <v>-4739</v>
      </c>
      <c r="G87" s="26"/>
      <c r="H87" s="43">
        <v>-49245</v>
      </c>
      <c r="I87" s="34"/>
      <c r="J87" s="35">
        <v>-16031</v>
      </c>
      <c r="K87" s="13"/>
      <c r="L87" s="13"/>
      <c r="M87" s="52"/>
      <c r="N87" s="34"/>
      <c r="O87" s="38"/>
      <c r="P87" s="13"/>
      <c r="Q87" s="13"/>
    </row>
    <row r="88" spans="1:17" x14ac:dyDescent="0.2">
      <c r="A88" s="12"/>
      <c r="B88" s="15" t="s">
        <v>26</v>
      </c>
      <c r="C88" s="16"/>
      <c r="D88" s="16"/>
      <c r="E88" s="34"/>
      <c r="F88" s="35">
        <v>-60816</v>
      </c>
      <c r="G88" s="26"/>
      <c r="H88" s="43">
        <v>-171620</v>
      </c>
      <c r="I88" s="34"/>
      <c r="J88" s="35">
        <v>-20201</v>
      </c>
      <c r="K88" s="13"/>
      <c r="L88" s="13"/>
      <c r="M88" s="52"/>
      <c r="N88" s="34"/>
      <c r="O88" s="38"/>
      <c r="P88" s="13"/>
      <c r="Q88" s="13"/>
    </row>
    <row r="89" spans="1:17" x14ac:dyDescent="0.2">
      <c r="A89" s="12"/>
      <c r="B89" s="15" t="s">
        <v>27</v>
      </c>
      <c r="C89" s="16"/>
      <c r="D89" s="16"/>
      <c r="E89" s="34"/>
      <c r="F89" s="35">
        <v>-30311</v>
      </c>
      <c r="G89" s="26"/>
      <c r="H89" s="43">
        <v>-23412</v>
      </c>
      <c r="I89" s="34"/>
      <c r="J89" s="35">
        <v>-17450</v>
      </c>
      <c r="K89" s="13"/>
      <c r="L89" s="13"/>
      <c r="M89" s="52"/>
      <c r="N89" s="34"/>
      <c r="O89" s="38"/>
      <c r="P89" s="13"/>
      <c r="Q89" s="13"/>
    </row>
    <row r="90" spans="1:17" x14ac:dyDescent="0.2">
      <c r="A90" s="12"/>
      <c r="B90" s="15"/>
      <c r="C90" s="16"/>
      <c r="D90" s="16"/>
      <c r="E90" s="34"/>
      <c r="F90" s="35"/>
      <c r="G90" s="26"/>
      <c r="H90" s="43"/>
      <c r="I90" s="34"/>
      <c r="J90" s="35"/>
      <c r="K90" s="13"/>
      <c r="L90" s="13"/>
      <c r="M90" s="52"/>
      <c r="N90" s="34"/>
      <c r="O90" s="38"/>
      <c r="P90" s="13"/>
      <c r="Q90" s="13"/>
    </row>
    <row r="91" spans="1:17" x14ac:dyDescent="0.2">
      <c r="A91" s="12"/>
      <c r="B91" s="15"/>
      <c r="C91" s="16"/>
      <c r="D91" s="16"/>
      <c r="E91" s="34"/>
      <c r="F91" s="35"/>
      <c r="G91" s="26"/>
      <c r="H91" s="43"/>
      <c r="I91" s="34"/>
      <c r="J91" s="35"/>
      <c r="K91" s="13"/>
      <c r="L91" s="13"/>
      <c r="M91" s="52"/>
      <c r="N91" s="34"/>
      <c r="O91" s="38"/>
      <c r="P91" s="13"/>
      <c r="Q91" s="13"/>
    </row>
    <row r="92" spans="1:17" x14ac:dyDescent="0.2">
      <c r="A92" s="12"/>
      <c r="B92" s="15"/>
      <c r="C92" s="16"/>
      <c r="D92" s="16"/>
      <c r="E92" s="34"/>
      <c r="F92" s="35"/>
      <c r="G92" s="26"/>
      <c r="H92" s="43"/>
      <c r="I92" s="34"/>
      <c r="J92" s="35"/>
      <c r="K92" s="13"/>
      <c r="L92" s="13"/>
      <c r="M92" s="52"/>
      <c r="N92" s="34"/>
      <c r="O92" s="38"/>
      <c r="P92" s="13"/>
      <c r="Q92" s="13"/>
    </row>
    <row r="93" spans="1:17" x14ac:dyDescent="0.2">
      <c r="A93" s="12"/>
      <c r="B93" s="15"/>
      <c r="C93" s="16"/>
      <c r="D93" s="16"/>
      <c r="E93" s="34"/>
      <c r="F93" s="35"/>
      <c r="G93" s="26"/>
      <c r="H93" s="43"/>
      <c r="I93" s="34"/>
      <c r="J93" s="35"/>
      <c r="K93" s="13"/>
      <c r="L93" s="13"/>
      <c r="M93" s="52"/>
      <c r="N93" s="34"/>
      <c r="O93" s="38"/>
      <c r="P93" s="13"/>
      <c r="Q93" s="13"/>
    </row>
    <row r="94" spans="1:17" x14ac:dyDescent="0.2">
      <c r="A94" s="12"/>
      <c r="B94" s="15"/>
      <c r="C94" s="16"/>
      <c r="D94" s="16"/>
      <c r="E94" s="34"/>
      <c r="F94" s="35"/>
      <c r="G94" s="26"/>
      <c r="H94" s="43"/>
      <c r="I94" s="34"/>
      <c r="J94" s="35"/>
      <c r="K94" s="13"/>
      <c r="L94" s="13"/>
      <c r="M94" s="52"/>
      <c r="N94" s="34"/>
      <c r="O94" s="38"/>
      <c r="P94" s="13"/>
      <c r="Q94" s="13"/>
    </row>
    <row r="95" spans="1:17" x14ac:dyDescent="0.2">
      <c r="A95" s="12"/>
      <c r="B95" s="15"/>
      <c r="C95" s="16"/>
      <c r="D95" s="16"/>
      <c r="E95" s="34"/>
      <c r="F95" s="35"/>
      <c r="G95" s="26"/>
      <c r="H95" s="43"/>
      <c r="I95" s="34"/>
      <c r="J95" s="35"/>
      <c r="K95" s="13"/>
      <c r="L95" s="13"/>
      <c r="M95" s="52"/>
      <c r="N95" s="34"/>
      <c r="O95" s="38"/>
      <c r="P95" s="13"/>
      <c r="Q95" s="13"/>
    </row>
    <row r="96" spans="1:17" x14ac:dyDescent="0.2">
      <c r="A96" s="12"/>
      <c r="B96" s="15"/>
      <c r="C96" s="16"/>
      <c r="D96" s="16"/>
      <c r="E96" s="34"/>
      <c r="F96" s="35"/>
      <c r="G96" s="26"/>
      <c r="H96" s="43"/>
      <c r="I96" s="34"/>
      <c r="J96" s="35"/>
      <c r="K96" s="13"/>
      <c r="L96" s="13"/>
      <c r="M96" s="52"/>
      <c r="N96" s="34"/>
      <c r="O96" s="38"/>
      <c r="P96" s="13"/>
      <c r="Q96" s="13"/>
    </row>
    <row r="97" spans="1:17" x14ac:dyDescent="0.2">
      <c r="A97" s="12"/>
      <c r="B97" s="15"/>
      <c r="C97" s="16"/>
      <c r="D97" s="16"/>
      <c r="E97" s="34"/>
      <c r="F97" s="35"/>
      <c r="G97" s="26"/>
      <c r="H97" s="43"/>
      <c r="I97" s="34"/>
      <c r="J97" s="35"/>
      <c r="K97" s="13"/>
      <c r="L97" s="13"/>
      <c r="M97" s="52"/>
      <c r="N97" s="34"/>
      <c r="O97" s="38"/>
      <c r="P97" s="13"/>
      <c r="Q97" s="13"/>
    </row>
    <row r="98" spans="1:17" x14ac:dyDescent="0.2">
      <c r="A98" s="12"/>
      <c r="B98" s="15"/>
      <c r="C98" s="16"/>
      <c r="D98" s="16"/>
      <c r="E98" s="34"/>
      <c r="F98" s="35"/>
      <c r="G98" s="26"/>
      <c r="H98" s="43"/>
      <c r="I98" s="34"/>
      <c r="J98" s="35"/>
      <c r="K98" s="13"/>
      <c r="L98" s="13"/>
      <c r="M98" s="52"/>
      <c r="N98" s="34"/>
      <c r="O98" s="38"/>
      <c r="P98" s="13"/>
      <c r="Q98" s="13"/>
    </row>
    <row r="99" spans="1:17" x14ac:dyDescent="0.2">
      <c r="A99" s="12"/>
      <c r="B99" s="15"/>
      <c r="C99" s="16"/>
      <c r="D99" s="16"/>
      <c r="E99" s="34"/>
      <c r="F99" s="35"/>
      <c r="G99" s="26"/>
      <c r="H99" s="43"/>
      <c r="I99" s="34"/>
      <c r="J99" s="35"/>
      <c r="K99" s="13"/>
      <c r="L99" s="13"/>
      <c r="M99" s="52"/>
      <c r="N99" s="34"/>
      <c r="O99" s="38"/>
      <c r="P99" s="13"/>
      <c r="Q99" s="13"/>
    </row>
    <row r="100" spans="1:17" x14ac:dyDescent="0.2">
      <c r="A100" s="12"/>
      <c r="B100" s="15"/>
      <c r="C100" s="16"/>
      <c r="D100" s="16"/>
      <c r="E100" s="34"/>
      <c r="F100" s="35"/>
      <c r="G100" s="26"/>
      <c r="H100" s="43"/>
      <c r="I100" s="34"/>
      <c r="J100" s="35"/>
      <c r="K100" s="13"/>
      <c r="L100" s="13"/>
      <c r="M100" s="52"/>
      <c r="N100" s="34"/>
      <c r="O100" s="38"/>
      <c r="P100" s="13"/>
      <c r="Q100" s="13"/>
    </row>
    <row r="101" spans="1:17" x14ac:dyDescent="0.2">
      <c r="A101" s="12"/>
      <c r="B101" s="15"/>
      <c r="C101" s="16"/>
      <c r="D101" s="16"/>
      <c r="E101" s="34"/>
      <c r="F101" s="35"/>
      <c r="G101" s="26"/>
      <c r="H101" s="43"/>
      <c r="I101" s="34"/>
      <c r="J101" s="35"/>
      <c r="K101" s="13"/>
      <c r="L101" s="13"/>
      <c r="M101" s="52"/>
      <c r="N101" s="34"/>
      <c r="O101" s="38"/>
      <c r="P101" s="13"/>
      <c r="Q101" s="13"/>
    </row>
    <row r="102" spans="1:17" x14ac:dyDescent="0.2">
      <c r="A102" s="12"/>
      <c r="B102" s="15"/>
      <c r="C102" s="16"/>
      <c r="D102" s="16"/>
      <c r="E102" s="34"/>
      <c r="F102" s="35"/>
      <c r="G102" s="26"/>
      <c r="H102" s="43"/>
      <c r="I102" s="34"/>
      <c r="J102" s="35"/>
      <c r="K102" s="13"/>
      <c r="L102" s="13"/>
      <c r="M102" s="52"/>
      <c r="N102" s="34"/>
      <c r="O102" s="38"/>
      <c r="P102" s="13"/>
      <c r="Q102" s="13"/>
    </row>
    <row r="103" spans="1:17" x14ac:dyDescent="0.2">
      <c r="A103" s="12"/>
      <c r="B103" s="15"/>
      <c r="C103" s="16"/>
      <c r="D103" s="16"/>
      <c r="E103" s="34"/>
      <c r="F103" s="35"/>
      <c r="G103" s="26"/>
      <c r="H103" s="43"/>
      <c r="I103" s="34"/>
      <c r="J103" s="35"/>
      <c r="K103" s="13"/>
      <c r="L103" s="13"/>
      <c r="M103" s="52"/>
      <c r="N103" s="34"/>
      <c r="O103" s="38"/>
      <c r="P103" s="13"/>
      <c r="Q103" s="13"/>
    </row>
    <row r="104" spans="1:17" x14ac:dyDescent="0.2">
      <c r="A104" s="12"/>
      <c r="B104" s="15"/>
      <c r="C104" s="16"/>
      <c r="D104" s="16"/>
      <c r="E104" s="34"/>
      <c r="F104" s="35"/>
      <c r="G104" s="26"/>
      <c r="H104" s="43"/>
      <c r="I104" s="34"/>
      <c r="J104" s="35"/>
      <c r="K104" s="13"/>
      <c r="L104" s="13"/>
      <c r="M104" s="52"/>
      <c r="N104" s="34"/>
      <c r="O104" s="38"/>
      <c r="P104" s="13"/>
      <c r="Q104" s="13"/>
    </row>
    <row r="105" spans="1:17" x14ac:dyDescent="0.2">
      <c r="A105" s="12"/>
      <c r="B105" s="15"/>
      <c r="C105" s="16"/>
      <c r="D105" s="16"/>
      <c r="E105" s="34"/>
      <c r="F105" s="35"/>
      <c r="G105" s="26"/>
      <c r="H105" s="43"/>
      <c r="I105" s="34"/>
      <c r="J105" s="35"/>
      <c r="K105" s="13"/>
      <c r="L105" s="13"/>
      <c r="M105" s="52"/>
      <c r="N105" s="34"/>
      <c r="O105" s="38"/>
      <c r="P105" s="13"/>
      <c r="Q105" s="13"/>
    </row>
    <row r="106" spans="1:17" x14ac:dyDescent="0.2">
      <c r="A106" s="12"/>
      <c r="B106" s="15"/>
      <c r="C106" s="16"/>
      <c r="D106" s="16"/>
      <c r="E106" s="34"/>
      <c r="F106" s="35"/>
      <c r="G106" s="26"/>
      <c r="H106" s="43"/>
      <c r="I106" s="34"/>
      <c r="J106" s="35"/>
      <c r="K106" s="13"/>
      <c r="L106" s="13"/>
      <c r="M106" s="52"/>
      <c r="N106" s="34"/>
      <c r="O106" s="38"/>
      <c r="P106" s="13"/>
      <c r="Q106" s="13"/>
    </row>
    <row r="107" spans="1:17" x14ac:dyDescent="0.2">
      <c r="A107" s="12"/>
      <c r="B107" s="15"/>
      <c r="C107" s="16"/>
      <c r="D107" s="16"/>
      <c r="E107" s="34"/>
      <c r="F107" s="35"/>
      <c r="G107" s="26"/>
      <c r="H107" s="43"/>
      <c r="I107" s="34"/>
      <c r="J107" s="35"/>
      <c r="K107" s="13"/>
      <c r="L107" s="13"/>
      <c r="M107" s="52"/>
      <c r="N107" s="34"/>
      <c r="O107" s="38"/>
      <c r="P107" s="13"/>
      <c r="Q107" s="13"/>
    </row>
    <row r="108" spans="1:17" x14ac:dyDescent="0.2">
      <c r="A108" s="12"/>
      <c r="B108" s="15"/>
      <c r="C108" s="16"/>
      <c r="D108" s="16"/>
      <c r="E108" s="34"/>
      <c r="F108" s="35"/>
      <c r="G108" s="26"/>
      <c r="H108" s="43"/>
      <c r="I108" s="34"/>
      <c r="J108" s="35"/>
      <c r="K108" s="13"/>
      <c r="L108" s="13"/>
      <c r="M108" s="52"/>
      <c r="N108" s="34"/>
      <c r="O108" s="38"/>
      <c r="P108" s="13"/>
      <c r="Q108" s="13"/>
    </row>
    <row r="109" spans="1:17" x14ac:dyDescent="0.2">
      <c r="A109" s="12"/>
      <c r="B109" s="15"/>
      <c r="C109" s="16"/>
      <c r="D109" s="16"/>
      <c r="E109" s="34"/>
      <c r="F109" s="35"/>
      <c r="G109" s="26"/>
      <c r="H109" s="43"/>
      <c r="I109" s="34"/>
      <c r="J109" s="35"/>
      <c r="K109" s="13"/>
      <c r="L109" s="13"/>
      <c r="M109" s="52"/>
      <c r="N109" s="34"/>
      <c r="O109" s="38"/>
      <c r="P109" s="13"/>
      <c r="Q109" s="13"/>
    </row>
    <row r="110" spans="1:17" x14ac:dyDescent="0.2">
      <c r="A110" s="12"/>
      <c r="B110" s="15"/>
      <c r="C110" s="16"/>
      <c r="D110" s="16"/>
      <c r="E110" s="34"/>
      <c r="F110" s="35"/>
      <c r="G110" s="26"/>
      <c r="H110" s="43"/>
      <c r="I110" s="34"/>
      <c r="J110" s="35"/>
      <c r="K110" s="13"/>
      <c r="L110" s="13"/>
      <c r="M110" s="52"/>
      <c r="N110" s="34"/>
      <c r="O110" s="38"/>
      <c r="P110" s="13"/>
      <c r="Q110" s="13"/>
    </row>
    <row r="111" spans="1:17" x14ac:dyDescent="0.2">
      <c r="A111" s="12"/>
      <c r="B111" s="15"/>
      <c r="C111" s="16"/>
      <c r="D111" s="16"/>
      <c r="E111" s="34"/>
      <c r="F111" s="35"/>
      <c r="G111" s="26"/>
      <c r="H111" s="43"/>
      <c r="I111" s="34"/>
      <c r="J111" s="35"/>
      <c r="K111" s="13"/>
      <c r="L111" s="13"/>
      <c r="M111" s="52"/>
      <c r="N111" s="34"/>
      <c r="O111" s="38"/>
      <c r="P111" s="13"/>
      <c r="Q111" s="13"/>
    </row>
    <row r="112" spans="1:17" x14ac:dyDescent="0.2">
      <c r="A112" s="12"/>
      <c r="B112" s="15"/>
      <c r="C112" s="16"/>
      <c r="D112" s="16"/>
      <c r="E112" s="34"/>
      <c r="F112" s="35"/>
      <c r="G112" s="26"/>
      <c r="H112" s="43"/>
      <c r="I112" s="34"/>
      <c r="J112" s="35"/>
      <c r="K112" s="13"/>
      <c r="L112" s="13"/>
      <c r="M112" s="52"/>
      <c r="N112" s="34"/>
      <c r="O112" s="38"/>
      <c r="P112" s="13"/>
      <c r="Q112" s="13"/>
    </row>
    <row r="113" spans="1:17" x14ac:dyDescent="0.2">
      <c r="A113" s="12"/>
      <c r="B113" s="15"/>
      <c r="C113" s="16"/>
      <c r="D113" s="16"/>
      <c r="E113" s="34"/>
      <c r="F113" s="35"/>
      <c r="G113" s="26"/>
      <c r="H113" s="43"/>
      <c r="I113" s="34"/>
      <c r="J113" s="35"/>
      <c r="K113" s="13"/>
      <c r="L113" s="13"/>
      <c r="M113" s="52"/>
      <c r="N113" s="34"/>
      <c r="O113" s="38"/>
      <c r="P113" s="13"/>
      <c r="Q113" s="13"/>
    </row>
    <row r="114" spans="1:17" x14ac:dyDescent="0.2">
      <c r="A114" s="12"/>
      <c r="B114" s="15"/>
      <c r="C114" s="16"/>
      <c r="D114" s="16"/>
      <c r="E114" s="34"/>
      <c r="F114" s="35"/>
      <c r="G114" s="26"/>
      <c r="H114" s="43"/>
      <c r="I114" s="34"/>
      <c r="J114" s="35"/>
      <c r="K114" s="13"/>
      <c r="L114" s="13"/>
      <c r="M114" s="52"/>
      <c r="N114" s="34"/>
      <c r="O114" s="38"/>
      <c r="P114" s="13"/>
      <c r="Q114" s="13"/>
    </row>
    <row r="115" spans="1:17" x14ac:dyDescent="0.2">
      <c r="A115" s="12"/>
      <c r="B115" s="15"/>
      <c r="C115" s="16"/>
      <c r="D115" s="16"/>
      <c r="E115" s="34"/>
      <c r="F115" s="35"/>
      <c r="G115" s="26"/>
      <c r="H115" s="43"/>
      <c r="I115" s="34"/>
      <c r="J115" s="35"/>
      <c r="K115" s="13"/>
      <c r="L115" s="13"/>
      <c r="M115" s="52"/>
      <c r="N115" s="34"/>
      <c r="O115" s="38"/>
      <c r="P115" s="13"/>
      <c r="Q115" s="13"/>
    </row>
    <row r="116" spans="1:17" x14ac:dyDescent="0.2">
      <c r="A116" s="12"/>
      <c r="B116" s="15"/>
      <c r="C116" s="16"/>
      <c r="D116" s="16"/>
      <c r="E116" s="34"/>
      <c r="F116" s="35"/>
      <c r="G116" s="26"/>
      <c r="H116" s="43"/>
      <c r="I116" s="34"/>
      <c r="J116" s="35"/>
      <c r="K116" s="13"/>
      <c r="L116" s="13"/>
      <c r="M116" s="52"/>
      <c r="N116" s="34"/>
      <c r="O116" s="38"/>
      <c r="P116" s="13"/>
      <c r="Q116" s="13"/>
    </row>
    <row r="117" spans="1:17" x14ac:dyDescent="0.2">
      <c r="A117" s="12"/>
      <c r="B117" s="15"/>
      <c r="C117" s="16"/>
      <c r="D117" s="16"/>
      <c r="E117" s="34"/>
      <c r="F117" s="35"/>
      <c r="G117" s="26"/>
      <c r="H117" s="43"/>
      <c r="I117" s="34"/>
      <c r="J117" s="35"/>
      <c r="K117" s="13"/>
      <c r="L117" s="13"/>
      <c r="M117" s="52"/>
      <c r="N117" s="34"/>
      <c r="O117" s="38"/>
      <c r="P117" s="13"/>
      <c r="Q117" s="13"/>
    </row>
    <row r="118" spans="1:17" x14ac:dyDescent="0.2">
      <c r="A118" s="12"/>
      <c r="B118" s="15"/>
      <c r="C118" s="16"/>
      <c r="D118" s="16"/>
      <c r="E118" s="34"/>
      <c r="F118" s="35"/>
      <c r="G118" s="26"/>
      <c r="H118" s="43"/>
      <c r="I118" s="34"/>
      <c r="J118" s="35"/>
      <c r="K118" s="13"/>
      <c r="L118" s="13"/>
      <c r="M118" s="52"/>
      <c r="N118" s="34"/>
      <c r="O118" s="38"/>
      <c r="P118" s="13"/>
      <c r="Q118" s="13"/>
    </row>
    <row r="119" spans="1:17" x14ac:dyDescent="0.2">
      <c r="A119" s="12"/>
      <c r="B119" s="15"/>
      <c r="C119" s="16"/>
      <c r="D119" s="16"/>
      <c r="E119" s="34"/>
      <c r="F119" s="35"/>
      <c r="G119" s="26"/>
      <c r="H119" s="43"/>
      <c r="I119" s="34"/>
      <c r="J119" s="35"/>
      <c r="K119" s="13"/>
      <c r="L119" s="13"/>
      <c r="M119" s="52"/>
      <c r="N119" s="34"/>
      <c r="O119" s="38"/>
      <c r="P119" s="13"/>
      <c r="Q119" s="13"/>
    </row>
    <row r="120" spans="1:17" x14ac:dyDescent="0.2">
      <c r="A120" s="12"/>
      <c r="B120" s="15"/>
      <c r="C120" s="16"/>
      <c r="D120" s="16"/>
      <c r="E120" s="34"/>
      <c r="F120" s="35"/>
      <c r="G120" s="26"/>
      <c r="H120" s="43"/>
      <c r="I120" s="34"/>
      <c r="J120" s="35"/>
      <c r="K120" s="13"/>
      <c r="L120" s="13"/>
      <c r="M120" s="52"/>
      <c r="N120" s="34"/>
      <c r="O120" s="38"/>
      <c r="P120" s="13"/>
      <c r="Q120" s="13"/>
    </row>
    <row r="121" spans="1:17" x14ac:dyDescent="0.2">
      <c r="A121" s="12"/>
      <c r="B121" s="15"/>
      <c r="C121" s="16"/>
      <c r="D121" s="16"/>
      <c r="E121" s="34"/>
      <c r="F121" s="35"/>
      <c r="G121" s="26"/>
      <c r="H121" s="43"/>
      <c r="I121" s="34"/>
      <c r="J121" s="35"/>
      <c r="K121" s="13"/>
      <c r="L121" s="13"/>
      <c r="M121" s="52"/>
      <c r="N121" s="34"/>
      <c r="O121" s="38"/>
      <c r="P121" s="13"/>
      <c r="Q121" s="13"/>
    </row>
    <row r="122" spans="1:17" x14ac:dyDescent="0.2">
      <c r="A122" s="12"/>
      <c r="B122" s="15"/>
      <c r="C122" s="16"/>
      <c r="D122" s="16"/>
      <c r="E122" s="34"/>
      <c r="F122" s="35"/>
      <c r="G122" s="26"/>
      <c r="H122" s="43"/>
      <c r="I122" s="34"/>
      <c r="J122" s="35"/>
      <c r="K122" s="13"/>
      <c r="L122" s="13"/>
      <c r="M122" s="52"/>
      <c r="N122" s="34"/>
      <c r="O122" s="38"/>
      <c r="P122" s="13"/>
      <c r="Q122" s="13"/>
    </row>
    <row r="123" spans="1:17" x14ac:dyDescent="0.2">
      <c r="A123" s="12"/>
      <c r="B123" s="15"/>
      <c r="C123" s="16"/>
      <c r="D123" s="16"/>
      <c r="E123" s="34"/>
      <c r="F123" s="35"/>
      <c r="G123" s="26"/>
      <c r="H123" s="43"/>
      <c r="I123" s="34"/>
      <c r="J123" s="35"/>
      <c r="K123" s="13"/>
      <c r="L123" s="13"/>
      <c r="M123" s="52"/>
      <c r="N123" s="34"/>
      <c r="O123" s="38"/>
      <c r="P123" s="13"/>
      <c r="Q123" s="13"/>
    </row>
    <row r="124" spans="1:17" x14ac:dyDescent="0.2">
      <c r="A124" s="12"/>
      <c r="B124" s="15"/>
      <c r="C124" s="16"/>
      <c r="D124" s="16"/>
      <c r="E124" s="34"/>
      <c r="F124" s="35"/>
      <c r="G124" s="26"/>
      <c r="H124" s="43"/>
      <c r="I124" s="34"/>
      <c r="J124" s="35"/>
      <c r="K124" s="13"/>
      <c r="L124" s="13"/>
      <c r="M124" s="52"/>
      <c r="N124" s="34"/>
      <c r="O124" s="38"/>
      <c r="P124" s="13"/>
      <c r="Q124" s="13"/>
    </row>
    <row r="125" spans="1:17" x14ac:dyDescent="0.2">
      <c r="A125" s="12"/>
      <c r="B125" s="15"/>
      <c r="C125" s="16"/>
      <c r="D125" s="16"/>
      <c r="E125" s="34"/>
      <c r="F125" s="35"/>
      <c r="G125" s="26"/>
      <c r="H125" s="43"/>
      <c r="I125" s="34"/>
      <c r="J125" s="35"/>
      <c r="K125" s="13"/>
      <c r="L125" s="13"/>
      <c r="M125" s="52"/>
      <c r="N125" s="34"/>
      <c r="O125" s="38"/>
      <c r="P125" s="13"/>
      <c r="Q125" s="13"/>
    </row>
    <row r="126" spans="1:17" x14ac:dyDescent="0.2">
      <c r="A126" s="12"/>
      <c r="B126" s="15"/>
      <c r="C126" s="16"/>
      <c r="D126" s="16"/>
      <c r="E126" s="34"/>
      <c r="F126" s="35"/>
      <c r="G126" s="26"/>
      <c r="H126" s="43"/>
      <c r="I126" s="34"/>
      <c r="J126" s="35"/>
      <c r="K126" s="13"/>
      <c r="L126" s="13"/>
      <c r="M126" s="52"/>
      <c r="N126" s="34"/>
      <c r="O126" s="38"/>
      <c r="P126" s="13"/>
      <c r="Q126" s="13"/>
    </row>
    <row r="127" spans="1:17" x14ac:dyDescent="0.2">
      <c r="A127" s="12"/>
      <c r="B127" s="15"/>
      <c r="C127" s="16"/>
      <c r="D127" s="16"/>
      <c r="E127" s="34"/>
      <c r="F127" s="35"/>
      <c r="G127" s="26"/>
      <c r="H127" s="43"/>
      <c r="I127" s="34"/>
      <c r="J127" s="35"/>
      <c r="K127" s="13"/>
      <c r="L127" s="13"/>
      <c r="M127" s="52"/>
      <c r="N127" s="34"/>
      <c r="O127" s="38"/>
      <c r="P127" s="13"/>
      <c r="Q127" s="13"/>
    </row>
    <row r="128" spans="1:17" x14ac:dyDescent="0.2">
      <c r="A128" s="12"/>
      <c r="B128" s="15"/>
      <c r="C128" s="16"/>
      <c r="D128" s="16"/>
      <c r="E128" s="34"/>
      <c r="F128" s="35"/>
      <c r="G128" s="26"/>
      <c r="H128" s="43"/>
      <c r="I128" s="34"/>
      <c r="J128" s="35"/>
      <c r="K128" s="13"/>
      <c r="L128" s="13"/>
      <c r="M128" s="52"/>
      <c r="N128" s="34"/>
      <c r="O128" s="38"/>
      <c r="P128" s="13"/>
      <c r="Q128" s="13"/>
    </row>
    <row r="129" spans="1:17" x14ac:dyDescent="0.2">
      <c r="A129" s="12"/>
      <c r="B129" s="15"/>
      <c r="C129" s="16"/>
      <c r="D129" s="16"/>
      <c r="E129" s="34"/>
      <c r="F129" s="35"/>
      <c r="G129" s="26"/>
      <c r="H129" s="43"/>
      <c r="I129" s="34"/>
      <c r="J129" s="35"/>
      <c r="K129" s="13"/>
      <c r="L129" s="13"/>
      <c r="M129" s="52"/>
      <c r="N129" s="34"/>
      <c r="O129" s="38"/>
      <c r="P129" s="13"/>
      <c r="Q129" s="13"/>
    </row>
    <row r="130" spans="1:17" x14ac:dyDescent="0.2">
      <c r="A130" s="12"/>
      <c r="B130" s="15"/>
      <c r="C130" s="16"/>
      <c r="D130" s="16"/>
      <c r="E130" s="34"/>
      <c r="F130" s="35"/>
      <c r="G130" s="26"/>
      <c r="H130" s="43"/>
      <c r="I130" s="34"/>
      <c r="J130" s="35"/>
      <c r="K130" s="13"/>
      <c r="L130" s="13"/>
      <c r="M130" s="52"/>
      <c r="N130" s="34"/>
      <c r="O130" s="38"/>
      <c r="P130" s="13"/>
      <c r="Q130" s="13"/>
    </row>
    <row r="131" spans="1:17" x14ac:dyDescent="0.2">
      <c r="A131" s="12"/>
      <c r="B131" s="15"/>
      <c r="C131" s="16"/>
      <c r="D131" s="16"/>
      <c r="E131" s="34"/>
      <c r="F131" s="35"/>
      <c r="G131" s="26"/>
      <c r="H131" s="43"/>
      <c r="I131" s="34"/>
      <c r="J131" s="35"/>
      <c r="K131" s="13"/>
      <c r="L131" s="13"/>
      <c r="M131" s="52"/>
      <c r="N131" s="34"/>
      <c r="O131" s="38"/>
      <c r="P131" s="13"/>
      <c r="Q131" s="13"/>
    </row>
    <row r="132" spans="1:17" x14ac:dyDescent="0.2">
      <c r="A132" s="12"/>
      <c r="B132" s="15"/>
      <c r="C132" s="16"/>
      <c r="D132" s="16"/>
      <c r="E132" s="34"/>
      <c r="F132" s="35"/>
      <c r="G132" s="26"/>
      <c r="H132" s="43"/>
      <c r="I132" s="34"/>
      <c r="J132" s="35"/>
      <c r="K132" s="13"/>
      <c r="L132" s="13"/>
      <c r="M132" s="52"/>
      <c r="N132" s="34"/>
      <c r="O132" s="38"/>
      <c r="P132" s="13"/>
      <c r="Q132" s="13"/>
    </row>
    <row r="133" spans="1:17" x14ac:dyDescent="0.2">
      <c r="A133" s="12"/>
      <c r="B133" s="15"/>
      <c r="C133" s="16"/>
      <c r="D133" s="16"/>
      <c r="E133" s="34"/>
      <c r="F133" s="35"/>
      <c r="G133" s="26"/>
      <c r="H133" s="43"/>
      <c r="I133" s="34"/>
      <c r="J133" s="35"/>
      <c r="K133" s="13"/>
      <c r="L133" s="13"/>
      <c r="M133" s="52"/>
      <c r="N133" s="34"/>
      <c r="O133" s="38"/>
      <c r="P133" s="13"/>
      <c r="Q133" s="13"/>
    </row>
    <row r="134" spans="1:17" x14ac:dyDescent="0.2">
      <c r="A134" s="12"/>
      <c r="B134" s="15"/>
      <c r="C134" s="16"/>
      <c r="D134" s="16"/>
      <c r="E134" s="34"/>
      <c r="F134" s="35"/>
      <c r="G134" s="26"/>
      <c r="H134" s="43"/>
      <c r="I134" s="34"/>
      <c r="J134" s="35"/>
      <c r="K134" s="13"/>
      <c r="L134" s="13"/>
      <c r="M134" s="52"/>
      <c r="N134" s="34"/>
      <c r="O134" s="38"/>
      <c r="P134" s="13"/>
      <c r="Q134" s="13"/>
    </row>
    <row r="135" spans="1:17" x14ac:dyDescent="0.2">
      <c r="A135" s="12"/>
      <c r="B135" s="15"/>
      <c r="C135" s="16"/>
      <c r="D135" s="16"/>
      <c r="E135" s="34"/>
      <c r="F135" s="35"/>
      <c r="G135" s="26"/>
      <c r="H135" s="43"/>
      <c r="I135" s="34"/>
      <c r="J135" s="35"/>
      <c r="K135" s="13"/>
      <c r="L135" s="13"/>
      <c r="M135" s="52"/>
      <c r="N135" s="34"/>
      <c r="O135" s="38"/>
      <c r="P135" s="13"/>
      <c r="Q135" s="13"/>
    </row>
    <row r="136" spans="1:17" x14ac:dyDescent="0.2">
      <c r="A136" s="12"/>
      <c r="B136" s="15"/>
      <c r="C136" s="16"/>
      <c r="D136" s="16"/>
      <c r="E136" s="34"/>
      <c r="F136" s="35"/>
      <c r="G136" s="26"/>
      <c r="H136" s="43"/>
      <c r="I136" s="34"/>
      <c r="J136" s="35"/>
      <c r="K136" s="13"/>
      <c r="L136" s="13"/>
      <c r="M136" s="52"/>
      <c r="N136" s="34"/>
      <c r="O136" s="38"/>
      <c r="P136" s="13"/>
      <c r="Q136" s="13"/>
    </row>
    <row r="137" spans="1:17" x14ac:dyDescent="0.2">
      <c r="A137" s="12"/>
      <c r="B137" s="15"/>
      <c r="C137" s="16"/>
      <c r="D137" s="16"/>
      <c r="E137" s="34"/>
      <c r="F137" s="35"/>
      <c r="G137" s="26"/>
      <c r="H137" s="43"/>
      <c r="I137" s="34"/>
      <c r="J137" s="35"/>
      <c r="K137" s="13"/>
      <c r="L137" s="13"/>
      <c r="M137" s="52"/>
      <c r="N137" s="34"/>
      <c r="O137" s="38"/>
      <c r="P137" s="13"/>
      <c r="Q137" s="13"/>
    </row>
    <row r="138" spans="1:17" x14ac:dyDescent="0.2">
      <c r="A138" s="12"/>
      <c r="B138" s="15"/>
      <c r="C138" s="16"/>
      <c r="D138" s="16"/>
      <c r="E138" s="34"/>
      <c r="F138" s="35"/>
      <c r="G138" s="26"/>
      <c r="H138" s="43"/>
      <c r="I138" s="34"/>
      <c r="J138" s="35"/>
      <c r="K138" s="13"/>
      <c r="L138" s="13"/>
      <c r="M138" s="52"/>
      <c r="N138" s="34"/>
      <c r="O138" s="38"/>
      <c r="P138" s="13"/>
      <c r="Q138" s="13"/>
    </row>
    <row r="139" spans="1:17" x14ac:dyDescent="0.2">
      <c r="A139" s="12"/>
      <c r="B139" s="15"/>
      <c r="C139" s="16"/>
      <c r="D139" s="16"/>
      <c r="E139" s="34"/>
      <c r="F139" s="35"/>
      <c r="G139" s="26"/>
      <c r="H139" s="43"/>
      <c r="I139" s="34"/>
      <c r="J139" s="35"/>
      <c r="K139" s="13"/>
      <c r="L139" s="13"/>
      <c r="M139" s="52"/>
      <c r="N139" s="34"/>
      <c r="O139" s="38"/>
      <c r="P139" s="13"/>
      <c r="Q139" s="13"/>
    </row>
    <row r="140" spans="1:17" x14ac:dyDescent="0.2">
      <c r="A140" s="12"/>
      <c r="B140" s="15"/>
      <c r="C140" s="16"/>
      <c r="D140" s="16"/>
      <c r="E140" s="34"/>
      <c r="F140" s="35"/>
      <c r="G140" s="26"/>
      <c r="H140" s="43"/>
      <c r="I140" s="34"/>
      <c r="J140" s="35"/>
      <c r="K140" s="13"/>
      <c r="L140" s="13"/>
      <c r="M140" s="52"/>
      <c r="N140" s="34"/>
      <c r="O140" s="38"/>
      <c r="P140" s="13"/>
      <c r="Q140" s="13"/>
    </row>
    <row r="141" spans="1:17" x14ac:dyDescent="0.2">
      <c r="A141" s="12"/>
      <c r="B141" s="15"/>
      <c r="C141" s="16"/>
      <c r="D141" s="16"/>
      <c r="E141" s="34"/>
      <c r="F141" s="35"/>
      <c r="G141" s="26"/>
      <c r="H141" s="43"/>
      <c r="I141" s="34"/>
      <c r="J141" s="35"/>
      <c r="K141" s="13"/>
      <c r="L141" s="13"/>
      <c r="M141" s="52"/>
      <c r="N141" s="34"/>
      <c r="O141" s="38"/>
      <c r="P141" s="13"/>
      <c r="Q141" s="13"/>
    </row>
    <row r="142" spans="1:17" x14ac:dyDescent="0.2">
      <c r="A142" s="12"/>
      <c r="B142" s="15"/>
      <c r="C142" s="16"/>
      <c r="D142" s="16"/>
      <c r="E142" s="34"/>
      <c r="F142" s="35"/>
      <c r="G142" s="26"/>
      <c r="H142" s="43"/>
      <c r="I142" s="34"/>
      <c r="J142" s="35"/>
      <c r="K142" s="13"/>
      <c r="L142" s="13"/>
      <c r="M142" s="52"/>
      <c r="N142" s="34"/>
      <c r="O142" s="38"/>
      <c r="P142" s="13"/>
      <c r="Q142" s="13"/>
    </row>
    <row r="143" spans="1:17" x14ac:dyDescent="0.2">
      <c r="A143" s="12"/>
      <c r="B143" s="15"/>
      <c r="C143" s="16"/>
      <c r="D143" s="16"/>
      <c r="E143" s="34"/>
      <c r="F143" s="35"/>
      <c r="G143" s="26"/>
      <c r="H143" s="43"/>
      <c r="I143" s="34"/>
      <c r="J143" s="35"/>
      <c r="K143" s="13"/>
      <c r="L143" s="13"/>
      <c r="M143" s="52"/>
      <c r="N143" s="34"/>
      <c r="O143" s="38"/>
      <c r="P143" s="13"/>
      <c r="Q143" s="13"/>
    </row>
    <row r="144" spans="1:17" x14ac:dyDescent="0.2">
      <c r="A144" s="12"/>
      <c r="B144" s="15"/>
      <c r="C144" s="16"/>
      <c r="D144" s="16"/>
      <c r="E144" s="34"/>
      <c r="F144" s="35"/>
      <c r="G144" s="26"/>
      <c r="H144" s="43"/>
      <c r="I144" s="34"/>
      <c r="J144" s="35"/>
      <c r="K144" s="13"/>
      <c r="L144" s="13"/>
      <c r="M144" s="52"/>
      <c r="N144" s="34"/>
      <c r="O144" s="38"/>
      <c r="P144" s="13"/>
      <c r="Q144" s="13"/>
    </row>
    <row r="145" spans="1:17" x14ac:dyDescent="0.2">
      <c r="A145" s="12"/>
      <c r="B145" s="15"/>
      <c r="C145" s="16"/>
      <c r="D145" s="16"/>
      <c r="E145" s="34"/>
      <c r="F145" s="35"/>
      <c r="G145" s="26"/>
      <c r="H145" s="43"/>
      <c r="I145" s="34"/>
      <c r="J145" s="35"/>
      <c r="K145" s="13"/>
      <c r="L145" s="13"/>
      <c r="M145" s="52"/>
      <c r="N145" s="34"/>
      <c r="O145" s="38"/>
      <c r="P145" s="13"/>
      <c r="Q145" s="13"/>
    </row>
    <row r="146" spans="1:17" x14ac:dyDescent="0.2">
      <c r="A146" s="12"/>
      <c r="B146" s="15"/>
      <c r="C146" s="16"/>
      <c r="D146" s="16"/>
      <c r="E146" s="34"/>
      <c r="F146" s="35"/>
      <c r="G146" s="26"/>
      <c r="H146" s="43"/>
      <c r="I146" s="34"/>
      <c r="J146" s="35"/>
      <c r="K146" s="13"/>
      <c r="L146" s="13"/>
      <c r="M146" s="52"/>
      <c r="N146" s="34"/>
      <c r="O146" s="38"/>
      <c r="P146" s="13"/>
      <c r="Q146" s="13"/>
    </row>
    <row r="147" spans="1:17" x14ac:dyDescent="0.2">
      <c r="A147" s="12"/>
      <c r="B147" s="15"/>
      <c r="C147" s="16"/>
      <c r="D147" s="16"/>
      <c r="E147" s="34"/>
      <c r="F147" s="35"/>
      <c r="G147" s="26"/>
      <c r="H147" s="43"/>
      <c r="I147" s="34"/>
      <c r="J147" s="35"/>
      <c r="K147" s="13"/>
      <c r="L147" s="13"/>
      <c r="M147" s="52"/>
      <c r="N147" s="34"/>
      <c r="O147" s="38"/>
      <c r="P147" s="13"/>
      <c r="Q147" s="13"/>
    </row>
    <row r="148" spans="1:17" x14ac:dyDescent="0.2">
      <c r="A148" s="12"/>
      <c r="B148" s="15"/>
      <c r="C148" s="16"/>
      <c r="D148" s="16"/>
      <c r="E148" s="34"/>
      <c r="F148" s="35"/>
      <c r="G148" s="26"/>
      <c r="H148" s="43"/>
      <c r="I148" s="34"/>
      <c r="J148" s="35"/>
      <c r="K148" s="13"/>
      <c r="L148" s="13"/>
      <c r="M148" s="52"/>
      <c r="N148" s="34"/>
      <c r="O148" s="38"/>
      <c r="P148" s="13"/>
      <c r="Q148" s="13"/>
    </row>
    <row r="149" spans="1:17" x14ac:dyDescent="0.2">
      <c r="A149" s="12"/>
      <c r="B149" s="15"/>
      <c r="C149" s="16"/>
      <c r="D149" s="16"/>
      <c r="E149" s="34"/>
      <c r="F149" s="35"/>
      <c r="G149" s="26"/>
      <c r="H149" s="43"/>
      <c r="I149" s="34"/>
      <c r="J149" s="35"/>
      <c r="K149" s="13"/>
      <c r="L149" s="13"/>
      <c r="M149" s="52"/>
      <c r="N149" s="34"/>
      <c r="O149" s="38"/>
      <c r="P149" s="13"/>
      <c r="Q149" s="13"/>
    </row>
    <row r="150" spans="1:17" x14ac:dyDescent="0.2">
      <c r="A150" s="12"/>
      <c r="B150" s="15"/>
      <c r="C150" s="16"/>
      <c r="D150" s="16"/>
      <c r="E150" s="34"/>
      <c r="F150" s="35"/>
      <c r="G150" s="26"/>
      <c r="H150" s="43"/>
      <c r="I150" s="34"/>
      <c r="J150" s="35"/>
      <c r="K150" s="13"/>
      <c r="L150" s="13"/>
      <c r="M150" s="52"/>
      <c r="N150" s="34"/>
      <c r="O150" s="38"/>
      <c r="P150" s="13"/>
      <c r="Q150" s="13"/>
    </row>
    <row r="151" spans="1:17" x14ac:dyDescent="0.2">
      <c r="A151" s="12"/>
      <c r="B151" s="15"/>
      <c r="C151" s="16"/>
      <c r="D151" s="16"/>
      <c r="E151" s="34"/>
      <c r="F151" s="35"/>
      <c r="G151" s="26"/>
      <c r="H151" s="43"/>
      <c r="I151" s="34"/>
      <c r="J151" s="35"/>
      <c r="K151" s="13"/>
      <c r="L151" s="13"/>
      <c r="M151" s="52"/>
      <c r="N151" s="34"/>
      <c r="O151" s="38"/>
      <c r="P151" s="13"/>
      <c r="Q151" s="13"/>
    </row>
    <row r="152" spans="1:17" ht="12" thickBot="1" x14ac:dyDescent="0.25">
      <c r="A152" s="17" t="s">
        <v>6</v>
      </c>
      <c r="B152" s="16"/>
      <c r="C152" s="16"/>
      <c r="D152" s="16"/>
      <c r="E152" s="36"/>
      <c r="F152" s="37"/>
      <c r="G152" s="27"/>
      <c r="H152" s="44"/>
      <c r="I152" s="36"/>
      <c r="J152" s="37"/>
      <c r="K152" s="14"/>
      <c r="L152" s="14"/>
      <c r="M152" s="16"/>
      <c r="N152" s="36"/>
      <c r="O152" s="39"/>
      <c r="P152" s="14"/>
      <c r="Q152" s="14"/>
    </row>
    <row r="153" spans="1:17" ht="12" thickBot="1" x14ac:dyDescent="0.25">
      <c r="A153" s="12" t="s">
        <v>34</v>
      </c>
      <c r="B153" s="18" t="s">
        <v>1</v>
      </c>
      <c r="C153" s="19"/>
      <c r="D153" s="19"/>
      <c r="E153" s="34"/>
      <c r="F153" s="38"/>
      <c r="G153" s="26"/>
      <c r="H153" s="43"/>
      <c r="I153" s="34"/>
      <c r="J153" s="35"/>
      <c r="K153" s="13">
        <v>-227450</v>
      </c>
      <c r="L153" s="13">
        <v>0</v>
      </c>
      <c r="M153" s="52">
        <f>SUM(M154:M165)</f>
        <v>-227450</v>
      </c>
      <c r="N153" s="34">
        <f>SUM(-292824-8000)</f>
        <v>-300824</v>
      </c>
      <c r="O153" s="38">
        <f>SUM(O154:O165)</f>
        <v>-300824</v>
      </c>
      <c r="P153" s="13">
        <v>-188512</v>
      </c>
      <c r="Q153" s="13">
        <f>SUM(Q154:Q165)</f>
        <v>-188512</v>
      </c>
    </row>
    <row r="154" spans="1:17" x14ac:dyDescent="0.2">
      <c r="A154" s="12"/>
      <c r="B154" s="15" t="s">
        <v>16</v>
      </c>
      <c r="C154" s="16"/>
      <c r="D154" s="16"/>
      <c r="E154" s="34"/>
      <c r="F154" s="35"/>
      <c r="G154" s="26"/>
      <c r="H154" s="43"/>
      <c r="I154" s="34"/>
      <c r="J154" s="35"/>
      <c r="K154" s="13"/>
      <c r="L154" s="13"/>
      <c r="M154" s="52">
        <v>0</v>
      </c>
      <c r="N154" s="34"/>
      <c r="O154" s="38">
        <v>-14424</v>
      </c>
      <c r="P154" s="13"/>
      <c r="Q154" s="13">
        <v>-14456</v>
      </c>
    </row>
    <row r="155" spans="1:17" x14ac:dyDescent="0.2">
      <c r="A155" s="12"/>
      <c r="B155" s="15" t="s">
        <v>17</v>
      </c>
      <c r="C155" s="16"/>
      <c r="D155" s="16"/>
      <c r="E155" s="34"/>
      <c r="F155" s="35"/>
      <c r="G155" s="26"/>
      <c r="H155" s="43"/>
      <c r="I155" s="34"/>
      <c r="J155" s="35"/>
      <c r="K155" s="13"/>
      <c r="L155" s="13"/>
      <c r="M155" s="52">
        <v>0</v>
      </c>
      <c r="N155" s="34"/>
      <c r="O155" s="38">
        <v>-19200</v>
      </c>
      <c r="P155" s="13"/>
      <c r="Q155" s="13">
        <v>-16216</v>
      </c>
    </row>
    <row r="156" spans="1:17" x14ac:dyDescent="0.2">
      <c r="A156" s="12"/>
      <c r="B156" s="15" t="s">
        <v>18</v>
      </c>
      <c r="C156" s="16"/>
      <c r="D156" s="16"/>
      <c r="E156" s="34"/>
      <c r="F156" s="35"/>
      <c r="G156" s="26"/>
      <c r="H156" s="43"/>
      <c r="I156" s="34"/>
      <c r="J156" s="35"/>
      <c r="K156" s="13"/>
      <c r="L156" s="13"/>
      <c r="M156" s="52">
        <v>-32000</v>
      </c>
      <c r="N156" s="34"/>
      <c r="O156" s="38">
        <v>-24000</v>
      </c>
      <c r="P156" s="13"/>
      <c r="Q156" s="13">
        <v>-19400</v>
      </c>
    </row>
    <row r="157" spans="1:17" x14ac:dyDescent="0.2">
      <c r="A157" s="12"/>
      <c r="B157" s="15" t="s">
        <v>19</v>
      </c>
      <c r="C157" s="16"/>
      <c r="D157" s="16"/>
      <c r="E157" s="34"/>
      <c r="F157" s="35"/>
      <c r="G157" s="26"/>
      <c r="H157" s="43"/>
      <c r="I157" s="34"/>
      <c r="J157" s="35"/>
      <c r="K157" s="13"/>
      <c r="L157" s="13"/>
      <c r="M157" s="52">
        <v>-36250</v>
      </c>
      <c r="N157" s="34"/>
      <c r="O157" s="38">
        <v>-25600</v>
      </c>
      <c r="P157" s="13"/>
      <c r="Q157" s="13">
        <v>-25740</v>
      </c>
    </row>
    <row r="158" spans="1:17" x14ac:dyDescent="0.2">
      <c r="A158" s="12"/>
      <c r="B158" s="15" t="s">
        <v>20</v>
      </c>
      <c r="C158" s="16"/>
      <c r="D158" s="16"/>
      <c r="E158" s="34"/>
      <c r="F158" s="35"/>
      <c r="G158" s="26"/>
      <c r="H158" s="43"/>
      <c r="I158" s="34"/>
      <c r="J158" s="35"/>
      <c r="K158" s="13"/>
      <c r="L158" s="13"/>
      <c r="M158" s="52">
        <v>-46400</v>
      </c>
      <c r="N158" s="34"/>
      <c r="O158" s="38">
        <v>-28800</v>
      </c>
      <c r="P158" s="13"/>
      <c r="Q158" s="13">
        <v>-19880</v>
      </c>
    </row>
    <row r="159" spans="1:17" x14ac:dyDescent="0.2">
      <c r="A159" s="12"/>
      <c r="B159" s="15" t="s">
        <v>21</v>
      </c>
      <c r="C159" s="16"/>
      <c r="D159" s="16"/>
      <c r="E159" s="34"/>
      <c r="F159" s="35"/>
      <c r="G159" s="26"/>
      <c r="H159" s="43"/>
      <c r="I159" s="34"/>
      <c r="J159" s="35"/>
      <c r="K159" s="13"/>
      <c r="L159" s="13"/>
      <c r="M159" s="52">
        <v>-21600</v>
      </c>
      <c r="N159" s="34"/>
      <c r="O159" s="38">
        <v>-29600</v>
      </c>
      <c r="P159" s="13"/>
      <c r="Q159" s="13">
        <v>-35000</v>
      </c>
    </row>
    <row r="160" spans="1:17" x14ac:dyDescent="0.2">
      <c r="A160" s="12"/>
      <c r="B160" s="15" t="s">
        <v>22</v>
      </c>
      <c r="C160" s="16"/>
      <c r="D160" s="16"/>
      <c r="E160" s="34"/>
      <c r="F160" s="35"/>
      <c r="G160" s="26"/>
      <c r="H160" s="43"/>
      <c r="I160" s="34"/>
      <c r="J160" s="35"/>
      <c r="K160" s="13"/>
      <c r="L160" s="13"/>
      <c r="M160" s="52">
        <v>-28800</v>
      </c>
      <c r="N160" s="34"/>
      <c r="O160" s="38">
        <v>-25600</v>
      </c>
      <c r="P160" s="13"/>
      <c r="Q160" s="13">
        <v>-20480</v>
      </c>
    </row>
    <row r="161" spans="1:17" x14ac:dyDescent="0.2">
      <c r="A161" s="12"/>
      <c r="B161" s="15" t="s">
        <v>23</v>
      </c>
      <c r="C161" s="16"/>
      <c r="D161" s="16"/>
      <c r="E161" s="34"/>
      <c r="F161" s="35"/>
      <c r="G161" s="26"/>
      <c r="H161" s="43"/>
      <c r="I161" s="34"/>
      <c r="J161" s="35"/>
      <c r="K161" s="13"/>
      <c r="L161" s="13"/>
      <c r="M161" s="52">
        <v>-11200</v>
      </c>
      <c r="N161" s="34"/>
      <c r="O161" s="38">
        <v>-25600</v>
      </c>
      <c r="P161" s="13"/>
      <c r="Q161" s="13">
        <v>-17100</v>
      </c>
    </row>
    <row r="162" spans="1:17" x14ac:dyDescent="0.2">
      <c r="A162" s="12"/>
      <c r="B162" s="15" t="s">
        <v>24</v>
      </c>
      <c r="C162" s="16"/>
      <c r="D162" s="16"/>
      <c r="E162" s="34"/>
      <c r="F162" s="35"/>
      <c r="G162" s="26"/>
      <c r="H162" s="43"/>
      <c r="I162" s="34"/>
      <c r="J162" s="35"/>
      <c r="K162" s="13"/>
      <c r="L162" s="13"/>
      <c r="M162" s="52">
        <v>-14400</v>
      </c>
      <c r="N162" s="34"/>
      <c r="O162" s="38">
        <v>-32000</v>
      </c>
      <c r="P162" s="13"/>
      <c r="Q162" s="13">
        <v>-20240</v>
      </c>
    </row>
    <row r="163" spans="1:17" x14ac:dyDescent="0.2">
      <c r="A163" s="12"/>
      <c r="B163" s="15" t="s">
        <v>25</v>
      </c>
      <c r="C163" s="16"/>
      <c r="D163" s="16"/>
      <c r="E163" s="34"/>
      <c r="F163" s="35"/>
      <c r="G163" s="26"/>
      <c r="H163" s="43"/>
      <c r="I163" s="34"/>
      <c r="J163" s="35"/>
      <c r="K163" s="13"/>
      <c r="L163" s="13"/>
      <c r="M163" s="52">
        <v>-20800</v>
      </c>
      <c r="N163" s="34"/>
      <c r="O163" s="38">
        <v>-30400</v>
      </c>
      <c r="P163" s="13"/>
      <c r="Q163" s="13"/>
    </row>
    <row r="164" spans="1:17" x14ac:dyDescent="0.2">
      <c r="A164" s="12"/>
      <c r="B164" s="15" t="s">
        <v>26</v>
      </c>
      <c r="C164" s="16"/>
      <c r="D164" s="16"/>
      <c r="E164" s="34"/>
      <c r="F164" s="35"/>
      <c r="G164" s="26"/>
      <c r="H164" s="43"/>
      <c r="I164" s="34"/>
      <c r="J164" s="35"/>
      <c r="K164" s="13"/>
      <c r="L164" s="13"/>
      <c r="M164" s="52">
        <v>-9600</v>
      </c>
      <c r="N164" s="34"/>
      <c r="O164" s="38">
        <v>-19200</v>
      </c>
      <c r="P164" s="13"/>
      <c r="Q164" s="13"/>
    </row>
    <row r="165" spans="1:17" x14ac:dyDescent="0.2">
      <c r="A165" s="12"/>
      <c r="B165" s="15" t="s">
        <v>27</v>
      </c>
      <c r="C165" s="16"/>
      <c r="D165" s="16"/>
      <c r="E165" s="34"/>
      <c r="F165" s="35"/>
      <c r="G165" s="26"/>
      <c r="H165" s="43"/>
      <c r="I165" s="34"/>
      <c r="J165" s="35"/>
      <c r="K165" s="13"/>
      <c r="L165" s="13"/>
      <c r="M165" s="52">
        <v>-6400</v>
      </c>
      <c r="N165" s="34"/>
      <c r="O165" s="38">
        <f>(-18400-8000)</f>
        <v>-26400</v>
      </c>
      <c r="P165" s="13"/>
      <c r="Q165" s="13"/>
    </row>
    <row r="166" spans="1:17" ht="12" thickBot="1" x14ac:dyDescent="0.25">
      <c r="A166" s="12"/>
      <c r="B166" s="15"/>
      <c r="C166" s="16"/>
      <c r="D166" s="16"/>
      <c r="E166" s="34"/>
      <c r="F166" s="38"/>
      <c r="G166" s="26"/>
      <c r="H166" s="43"/>
      <c r="I166" s="34"/>
      <c r="J166" s="35"/>
      <c r="K166" s="13"/>
      <c r="L166" s="13"/>
      <c r="M166" s="52"/>
      <c r="N166" s="34"/>
      <c r="O166" s="38"/>
      <c r="P166" s="13"/>
      <c r="Q166" s="13"/>
    </row>
    <row r="167" spans="1:17" ht="12" thickBot="1" x14ac:dyDescent="0.25">
      <c r="A167" s="12" t="s">
        <v>35</v>
      </c>
      <c r="B167" s="18" t="s">
        <v>2</v>
      </c>
      <c r="C167" s="19"/>
      <c r="D167" s="19"/>
      <c r="E167" s="34"/>
      <c r="F167" s="38"/>
      <c r="G167" s="26"/>
      <c r="H167" s="43"/>
      <c r="I167" s="34"/>
      <c r="J167" s="35"/>
      <c r="K167" s="13">
        <v>-810400</v>
      </c>
      <c r="L167" s="13">
        <v>0</v>
      </c>
      <c r="M167" s="52">
        <f>SUM(M168:M179)</f>
        <v>-810400</v>
      </c>
      <c r="N167" s="34">
        <v>-792008</v>
      </c>
      <c r="O167" s="38">
        <f>SUM(O168:O179)</f>
        <v>-792008</v>
      </c>
      <c r="P167" s="13">
        <v>-452500</v>
      </c>
      <c r="Q167" s="13">
        <f>SUM(Q168:Q179)</f>
        <v>-452500</v>
      </c>
    </row>
    <row r="168" spans="1:17" x14ac:dyDescent="0.2">
      <c r="A168" s="12"/>
      <c r="B168" s="15" t="s">
        <v>16</v>
      </c>
      <c r="C168" s="16"/>
      <c r="D168" s="16"/>
      <c r="E168" s="34"/>
      <c r="F168" s="35"/>
      <c r="G168" s="26"/>
      <c r="H168" s="43"/>
      <c r="I168" s="34"/>
      <c r="J168" s="35"/>
      <c r="K168" s="13"/>
      <c r="L168" s="13"/>
      <c r="M168" s="52">
        <v>0</v>
      </c>
      <c r="N168" s="34"/>
      <c r="O168" s="38">
        <v>-68808</v>
      </c>
      <c r="P168" s="13"/>
      <c r="Q168" s="13">
        <v>-46400</v>
      </c>
    </row>
    <row r="169" spans="1:17" x14ac:dyDescent="0.2">
      <c r="A169" s="12"/>
      <c r="B169" s="15" t="s">
        <v>17</v>
      </c>
      <c r="C169" s="16"/>
      <c r="D169" s="16"/>
      <c r="E169" s="34"/>
      <c r="F169" s="35"/>
      <c r="G169" s="26"/>
      <c r="H169" s="43"/>
      <c r="I169" s="34"/>
      <c r="J169" s="35"/>
      <c r="K169" s="13"/>
      <c r="L169" s="13"/>
      <c r="M169" s="52">
        <v>0</v>
      </c>
      <c r="N169" s="34"/>
      <c r="O169" s="38">
        <v>-42400</v>
      </c>
      <c r="P169" s="13"/>
      <c r="Q169" s="13">
        <v>-41760</v>
      </c>
    </row>
    <row r="170" spans="1:17" x14ac:dyDescent="0.2">
      <c r="A170" s="12"/>
      <c r="B170" s="15" t="s">
        <v>18</v>
      </c>
      <c r="C170" s="16"/>
      <c r="D170" s="16"/>
      <c r="E170" s="34"/>
      <c r="F170" s="35"/>
      <c r="G170" s="26"/>
      <c r="H170" s="43"/>
      <c r="I170" s="34"/>
      <c r="J170" s="35"/>
      <c r="K170" s="13"/>
      <c r="L170" s="13"/>
      <c r="M170" s="52">
        <v>-72800</v>
      </c>
      <c r="N170" s="34"/>
      <c r="O170" s="38">
        <v>-56800</v>
      </c>
      <c r="P170" s="13"/>
      <c r="Q170" s="13">
        <v>-47760</v>
      </c>
    </row>
    <row r="171" spans="1:17" x14ac:dyDescent="0.2">
      <c r="A171" s="12"/>
      <c r="B171" s="15" t="s">
        <v>19</v>
      </c>
      <c r="C171" s="16"/>
      <c r="D171" s="16"/>
      <c r="E171" s="34"/>
      <c r="F171" s="35"/>
      <c r="G171" s="26"/>
      <c r="H171" s="43"/>
      <c r="I171" s="34"/>
      <c r="J171" s="35"/>
      <c r="K171" s="13"/>
      <c r="L171" s="13"/>
      <c r="M171" s="52">
        <v>-231200</v>
      </c>
      <c r="N171" s="34"/>
      <c r="O171" s="38">
        <v>-62400</v>
      </c>
      <c r="P171" s="13"/>
      <c r="Q171" s="13">
        <v>-65060</v>
      </c>
    </row>
    <row r="172" spans="1:17" x14ac:dyDescent="0.2">
      <c r="A172" s="12"/>
      <c r="B172" s="15" t="s">
        <v>20</v>
      </c>
      <c r="C172" s="16"/>
      <c r="D172" s="16"/>
      <c r="E172" s="34"/>
      <c r="F172" s="35"/>
      <c r="G172" s="26"/>
      <c r="H172" s="43"/>
      <c r="I172" s="34"/>
      <c r="J172" s="35"/>
      <c r="K172" s="13"/>
      <c r="L172" s="13"/>
      <c r="M172" s="52">
        <v>-67200</v>
      </c>
      <c r="N172" s="34"/>
      <c r="O172" s="38">
        <v>-92800</v>
      </c>
      <c r="P172" s="13"/>
      <c r="Q172" s="13">
        <v>-60520</v>
      </c>
    </row>
    <row r="173" spans="1:17" x14ac:dyDescent="0.2">
      <c r="A173" s="12"/>
      <c r="B173" s="15" t="s">
        <v>21</v>
      </c>
      <c r="C173" s="16"/>
      <c r="D173" s="16"/>
      <c r="E173" s="34"/>
      <c r="F173" s="35"/>
      <c r="G173" s="26"/>
      <c r="H173" s="43"/>
      <c r="I173" s="34"/>
      <c r="J173" s="35"/>
      <c r="K173" s="13"/>
      <c r="L173" s="13"/>
      <c r="M173" s="52">
        <v>-81600</v>
      </c>
      <c r="N173" s="34"/>
      <c r="O173" s="38">
        <v>-82400</v>
      </c>
      <c r="P173" s="13"/>
      <c r="Q173" s="13">
        <v>-69780</v>
      </c>
    </row>
    <row r="174" spans="1:17" x14ac:dyDescent="0.2">
      <c r="A174" s="12"/>
      <c r="B174" s="15" t="s">
        <v>22</v>
      </c>
      <c r="C174" s="16"/>
      <c r="D174" s="16"/>
      <c r="E174" s="34"/>
      <c r="F174" s="35"/>
      <c r="G174" s="26"/>
      <c r="H174" s="43"/>
      <c r="I174" s="34"/>
      <c r="J174" s="35"/>
      <c r="K174" s="13"/>
      <c r="L174" s="13"/>
      <c r="M174" s="52">
        <v>-60000</v>
      </c>
      <c r="N174" s="34"/>
      <c r="O174" s="38">
        <v>-83200</v>
      </c>
      <c r="P174" s="13"/>
      <c r="Q174" s="13">
        <v>-39880</v>
      </c>
    </row>
    <row r="175" spans="1:17" x14ac:dyDescent="0.2">
      <c r="A175" s="12"/>
      <c r="B175" s="15" t="s">
        <v>23</v>
      </c>
      <c r="C175" s="16"/>
      <c r="D175" s="16"/>
      <c r="E175" s="34"/>
      <c r="F175" s="35"/>
      <c r="G175" s="26"/>
      <c r="H175" s="43"/>
      <c r="I175" s="34"/>
      <c r="J175" s="35"/>
      <c r="K175" s="13"/>
      <c r="L175" s="13"/>
      <c r="M175" s="52">
        <v>-44000</v>
      </c>
      <c r="N175" s="34"/>
      <c r="O175" s="38">
        <v>-52800</v>
      </c>
      <c r="P175" s="13"/>
      <c r="Q175" s="13">
        <v>-35520</v>
      </c>
    </row>
    <row r="176" spans="1:17" x14ac:dyDescent="0.2">
      <c r="A176" s="12"/>
      <c r="B176" s="15" t="s">
        <v>24</v>
      </c>
      <c r="C176" s="16"/>
      <c r="D176" s="16"/>
      <c r="E176" s="34"/>
      <c r="F176" s="35"/>
      <c r="G176" s="26"/>
      <c r="H176" s="43"/>
      <c r="I176" s="34"/>
      <c r="J176" s="35"/>
      <c r="K176" s="13"/>
      <c r="L176" s="13"/>
      <c r="M176" s="52">
        <v>-73600</v>
      </c>
      <c r="N176" s="34"/>
      <c r="O176" s="38">
        <v>-82400</v>
      </c>
      <c r="P176" s="13"/>
      <c r="Q176" s="13">
        <v>-45820</v>
      </c>
    </row>
    <row r="177" spans="1:17" x14ac:dyDescent="0.2">
      <c r="A177" s="12"/>
      <c r="B177" s="15" t="s">
        <v>25</v>
      </c>
      <c r="C177" s="16"/>
      <c r="D177" s="16"/>
      <c r="E177" s="34"/>
      <c r="F177" s="35"/>
      <c r="G177" s="26"/>
      <c r="H177" s="43"/>
      <c r="I177" s="34"/>
      <c r="J177" s="35"/>
      <c r="K177" s="13"/>
      <c r="L177" s="13"/>
      <c r="M177" s="52">
        <v>-62400</v>
      </c>
      <c r="N177" s="34"/>
      <c r="O177" s="38">
        <v>-65600</v>
      </c>
      <c r="P177" s="13"/>
      <c r="Q177" s="13"/>
    </row>
    <row r="178" spans="1:17" x14ac:dyDescent="0.2">
      <c r="A178" s="12"/>
      <c r="B178" s="15" t="s">
        <v>26</v>
      </c>
      <c r="C178" s="16"/>
      <c r="D178" s="16"/>
      <c r="E178" s="34"/>
      <c r="F178" s="35"/>
      <c r="G178" s="26"/>
      <c r="H178" s="43"/>
      <c r="I178" s="34"/>
      <c r="J178" s="35"/>
      <c r="K178" s="13"/>
      <c r="L178" s="13"/>
      <c r="M178" s="52">
        <v>-67200</v>
      </c>
      <c r="N178" s="34"/>
      <c r="O178" s="38">
        <v>-64800</v>
      </c>
      <c r="P178" s="13"/>
      <c r="Q178" s="13"/>
    </row>
    <row r="179" spans="1:17" x14ac:dyDescent="0.2">
      <c r="A179" s="12"/>
      <c r="B179" s="15" t="s">
        <v>27</v>
      </c>
      <c r="C179" s="16"/>
      <c r="D179" s="16"/>
      <c r="E179" s="34"/>
      <c r="F179" s="35"/>
      <c r="G179" s="26"/>
      <c r="H179" s="43"/>
      <c r="I179" s="34"/>
      <c r="J179" s="35"/>
      <c r="K179" s="13"/>
      <c r="L179" s="13"/>
      <c r="M179" s="52">
        <v>-50400</v>
      </c>
      <c r="N179" s="34"/>
      <c r="O179" s="38">
        <v>-37600</v>
      </c>
      <c r="P179" s="13"/>
      <c r="Q179" s="13"/>
    </row>
    <row r="180" spans="1:17" ht="12" thickBot="1" x14ac:dyDescent="0.25">
      <c r="A180" s="12"/>
      <c r="B180" s="15"/>
      <c r="C180" s="16"/>
      <c r="D180" s="16"/>
      <c r="E180" s="34"/>
      <c r="F180" s="38"/>
      <c r="G180" s="26"/>
      <c r="H180" s="43"/>
      <c r="I180" s="34"/>
      <c r="J180" s="35"/>
      <c r="K180" s="13"/>
      <c r="L180" s="13"/>
      <c r="M180" s="52"/>
      <c r="N180" s="34"/>
      <c r="O180" s="38"/>
      <c r="P180" s="13"/>
      <c r="Q180" s="13"/>
    </row>
    <row r="181" spans="1:17" ht="12" thickBot="1" x14ac:dyDescent="0.25">
      <c r="A181" s="12" t="s">
        <v>36</v>
      </c>
      <c r="B181" s="18" t="s">
        <v>3</v>
      </c>
      <c r="C181" s="19"/>
      <c r="D181" s="19"/>
      <c r="E181" s="34"/>
      <c r="F181" s="38"/>
      <c r="G181" s="26"/>
      <c r="H181" s="43"/>
      <c r="I181" s="34"/>
      <c r="J181" s="35"/>
      <c r="K181" s="13">
        <v>-150018</v>
      </c>
      <c r="L181" s="13">
        <v>0</v>
      </c>
      <c r="M181" s="52">
        <f>SUM(M182:M193)</f>
        <v>-150018</v>
      </c>
      <c r="N181" s="34">
        <v>-4800</v>
      </c>
      <c r="O181" s="38">
        <f>SUM(O182:O192)</f>
        <v>-4800</v>
      </c>
      <c r="P181" s="13">
        <v>-3340</v>
      </c>
      <c r="Q181" s="13">
        <f>SUM(Q182:Q193)</f>
        <v>-3340</v>
      </c>
    </row>
    <row r="182" spans="1:17" x14ac:dyDescent="0.2">
      <c r="A182" s="12"/>
      <c r="B182" s="15" t="s">
        <v>16</v>
      </c>
      <c r="C182" s="16"/>
      <c r="D182" s="16"/>
      <c r="E182" s="34"/>
      <c r="F182" s="35"/>
      <c r="G182" s="26"/>
      <c r="H182" s="43"/>
      <c r="I182" s="34"/>
      <c r="J182" s="35"/>
      <c r="K182" s="13"/>
      <c r="L182" s="13"/>
      <c r="M182" s="52">
        <v>0</v>
      </c>
      <c r="N182" s="34"/>
      <c r="O182" s="38">
        <v>0</v>
      </c>
      <c r="P182" s="13"/>
      <c r="Q182" s="13">
        <v>0</v>
      </c>
    </row>
    <row r="183" spans="1:17" x14ac:dyDescent="0.2">
      <c r="A183" s="12"/>
      <c r="B183" s="15" t="s">
        <v>17</v>
      </c>
      <c r="C183" s="16"/>
      <c r="D183" s="16"/>
      <c r="E183" s="34"/>
      <c r="F183" s="35"/>
      <c r="G183" s="26"/>
      <c r="H183" s="43"/>
      <c r="I183" s="34"/>
      <c r="J183" s="35"/>
      <c r="K183" s="13"/>
      <c r="L183" s="13"/>
      <c r="M183" s="52">
        <v>0</v>
      </c>
      <c r="N183" s="34"/>
      <c r="O183" s="38">
        <v>0</v>
      </c>
      <c r="P183" s="13"/>
      <c r="Q183" s="13">
        <v>0</v>
      </c>
    </row>
    <row r="184" spans="1:17" x14ac:dyDescent="0.2">
      <c r="A184" s="12"/>
      <c r="B184" s="15" t="s">
        <v>18</v>
      </c>
      <c r="C184" s="16"/>
      <c r="D184" s="16"/>
      <c r="E184" s="34"/>
      <c r="F184" s="35"/>
      <c r="G184" s="26"/>
      <c r="H184" s="43"/>
      <c r="I184" s="34"/>
      <c r="J184" s="35"/>
      <c r="K184" s="13"/>
      <c r="L184" s="13"/>
      <c r="M184" s="52">
        <v>-19866</v>
      </c>
      <c r="N184" s="34"/>
      <c r="O184" s="38">
        <v>-1600</v>
      </c>
      <c r="P184" s="13"/>
      <c r="Q184" s="13">
        <v>0</v>
      </c>
    </row>
    <row r="185" spans="1:17" x14ac:dyDescent="0.2">
      <c r="A185" s="12"/>
      <c r="B185" s="15" t="s">
        <v>19</v>
      </c>
      <c r="C185" s="16"/>
      <c r="D185" s="16"/>
      <c r="E185" s="34"/>
      <c r="F185" s="35"/>
      <c r="G185" s="26"/>
      <c r="H185" s="43"/>
      <c r="I185" s="34"/>
      <c r="J185" s="35"/>
      <c r="K185" s="13"/>
      <c r="L185" s="13"/>
      <c r="M185" s="52">
        <v>-43917</v>
      </c>
      <c r="N185" s="34"/>
      <c r="O185" s="38">
        <v>0</v>
      </c>
      <c r="P185" s="13"/>
      <c r="Q185" s="13">
        <v>0</v>
      </c>
    </row>
    <row r="186" spans="1:17" x14ac:dyDescent="0.2">
      <c r="A186" s="12"/>
      <c r="B186" s="15" t="s">
        <v>20</v>
      </c>
      <c r="C186" s="16"/>
      <c r="D186" s="16"/>
      <c r="E186" s="34"/>
      <c r="F186" s="35"/>
      <c r="G186" s="26"/>
      <c r="H186" s="43"/>
      <c r="I186" s="34"/>
      <c r="J186" s="35"/>
      <c r="K186" s="13"/>
      <c r="L186" s="13"/>
      <c r="M186" s="52">
        <v>-54122</v>
      </c>
      <c r="N186" s="34"/>
      <c r="O186" s="38">
        <v>0</v>
      </c>
      <c r="P186" s="13"/>
      <c r="Q186" s="13">
        <v>-1440</v>
      </c>
    </row>
    <row r="187" spans="1:17" x14ac:dyDescent="0.2">
      <c r="A187" s="12"/>
      <c r="B187" s="15" t="s">
        <v>21</v>
      </c>
      <c r="C187" s="16"/>
      <c r="D187" s="16"/>
      <c r="E187" s="34"/>
      <c r="F187" s="35"/>
      <c r="G187" s="26"/>
      <c r="H187" s="43"/>
      <c r="I187" s="34"/>
      <c r="J187" s="35"/>
      <c r="K187" s="13"/>
      <c r="L187" s="13"/>
      <c r="M187" s="52">
        <v>-27313</v>
      </c>
      <c r="N187" s="34"/>
      <c r="O187" s="38">
        <v>0</v>
      </c>
      <c r="P187" s="13"/>
      <c r="Q187" s="13">
        <v>0</v>
      </c>
    </row>
    <row r="188" spans="1:17" x14ac:dyDescent="0.2">
      <c r="A188" s="12"/>
      <c r="B188" s="15" t="s">
        <v>22</v>
      </c>
      <c r="C188" s="16"/>
      <c r="D188" s="16"/>
      <c r="E188" s="34"/>
      <c r="F188" s="35"/>
      <c r="G188" s="26"/>
      <c r="H188" s="43"/>
      <c r="I188" s="34"/>
      <c r="J188" s="35"/>
      <c r="K188" s="13"/>
      <c r="L188" s="13"/>
      <c r="M188" s="52">
        <v>-1600</v>
      </c>
      <c r="N188" s="34"/>
      <c r="O188" s="38">
        <v>0</v>
      </c>
      <c r="P188" s="13"/>
      <c r="Q188" s="13">
        <v>0</v>
      </c>
    </row>
    <row r="189" spans="1:17" x14ac:dyDescent="0.2">
      <c r="A189" s="12"/>
      <c r="B189" s="15" t="s">
        <v>23</v>
      </c>
      <c r="C189" s="16"/>
      <c r="D189" s="16"/>
      <c r="E189" s="34"/>
      <c r="F189" s="35"/>
      <c r="G189" s="26"/>
      <c r="H189" s="43"/>
      <c r="I189" s="34"/>
      <c r="J189" s="35"/>
      <c r="K189" s="13"/>
      <c r="L189" s="13"/>
      <c r="M189" s="52">
        <v>-1600</v>
      </c>
      <c r="N189" s="34"/>
      <c r="O189" s="38">
        <v>-3200</v>
      </c>
      <c r="P189" s="13"/>
      <c r="Q189" s="13">
        <v>-1900</v>
      </c>
    </row>
    <row r="190" spans="1:17" x14ac:dyDescent="0.2">
      <c r="A190" s="12"/>
      <c r="B190" s="15" t="s">
        <v>24</v>
      </c>
      <c r="C190" s="16"/>
      <c r="D190" s="16"/>
      <c r="E190" s="34"/>
      <c r="F190" s="35"/>
      <c r="G190" s="26"/>
      <c r="H190" s="43"/>
      <c r="I190" s="34"/>
      <c r="J190" s="35"/>
      <c r="K190" s="13"/>
      <c r="L190" s="13"/>
      <c r="M190" s="52">
        <v>0</v>
      </c>
      <c r="N190" s="34"/>
      <c r="O190" s="38">
        <v>0</v>
      </c>
      <c r="P190" s="13"/>
      <c r="Q190" s="13"/>
    </row>
    <row r="191" spans="1:17" x14ac:dyDescent="0.2">
      <c r="A191" s="12"/>
      <c r="B191" s="15" t="s">
        <v>25</v>
      </c>
      <c r="C191" s="16"/>
      <c r="D191" s="16"/>
      <c r="E191" s="34"/>
      <c r="F191" s="35"/>
      <c r="G191" s="26"/>
      <c r="H191" s="43"/>
      <c r="I191" s="34"/>
      <c r="J191" s="35"/>
      <c r="K191" s="13"/>
      <c r="L191" s="13"/>
      <c r="M191" s="52">
        <v>-1600</v>
      </c>
      <c r="N191" s="34"/>
      <c r="O191" s="38">
        <v>0</v>
      </c>
      <c r="P191" s="13"/>
      <c r="Q191" s="13"/>
    </row>
    <row r="192" spans="1:17" x14ac:dyDescent="0.2">
      <c r="A192" s="12"/>
      <c r="B192" s="15" t="s">
        <v>26</v>
      </c>
      <c r="C192" s="16"/>
      <c r="D192" s="16"/>
      <c r="E192" s="34"/>
      <c r="F192" s="35"/>
      <c r="G192" s="26"/>
      <c r="H192" s="43"/>
      <c r="I192" s="34"/>
      <c r="J192" s="35"/>
      <c r="K192" s="13"/>
      <c r="L192" s="13"/>
      <c r="M192" s="52">
        <v>0</v>
      </c>
      <c r="N192" s="34"/>
      <c r="O192" s="38">
        <v>0</v>
      </c>
      <c r="P192" s="13"/>
      <c r="Q192" s="13"/>
    </row>
    <row r="193" spans="1:17" x14ac:dyDescent="0.2">
      <c r="A193" s="12"/>
      <c r="B193" s="15" t="s">
        <v>27</v>
      </c>
      <c r="C193" s="16"/>
      <c r="D193" s="16"/>
      <c r="E193" s="34"/>
      <c r="F193" s="35"/>
      <c r="G193" s="26"/>
      <c r="H193" s="43"/>
      <c r="I193" s="34"/>
      <c r="J193" s="35"/>
      <c r="K193" s="13"/>
      <c r="L193" s="13"/>
      <c r="M193" s="52">
        <v>0</v>
      </c>
      <c r="N193" s="34"/>
      <c r="O193" s="38">
        <v>0</v>
      </c>
      <c r="P193" s="13"/>
      <c r="Q193" s="13"/>
    </row>
    <row r="194" spans="1:17" ht="12" thickBot="1" x14ac:dyDescent="0.25">
      <c r="A194" s="12"/>
      <c r="B194" s="15"/>
      <c r="C194" s="16"/>
      <c r="D194" s="16"/>
      <c r="E194" s="34"/>
      <c r="F194" s="38"/>
      <c r="G194" s="26"/>
      <c r="H194" s="43"/>
      <c r="I194" s="34"/>
      <c r="J194" s="35"/>
      <c r="K194" s="13"/>
      <c r="L194" s="13"/>
      <c r="M194" s="52"/>
      <c r="N194" s="34"/>
      <c r="O194" s="38"/>
      <c r="P194" s="13"/>
      <c r="Q194" s="13"/>
    </row>
    <row r="195" spans="1:17" ht="12" thickBot="1" x14ac:dyDescent="0.25">
      <c r="A195" s="12" t="s">
        <v>37</v>
      </c>
      <c r="B195" s="18" t="s">
        <v>7</v>
      </c>
      <c r="C195" s="19"/>
      <c r="D195" s="19"/>
      <c r="E195" s="34"/>
      <c r="F195" s="38"/>
      <c r="G195" s="26"/>
      <c r="H195" s="43"/>
      <c r="I195" s="34"/>
      <c r="J195" s="35"/>
      <c r="K195" s="13">
        <v>-153600</v>
      </c>
      <c r="L195" s="13">
        <v>0</v>
      </c>
      <c r="M195" s="52">
        <f>SUM(M196:M207)</f>
        <v>-32000</v>
      </c>
      <c r="N195" s="34">
        <v>-32000</v>
      </c>
      <c r="O195" s="38">
        <f>SUM(O196:O207)</f>
        <v>-32000</v>
      </c>
      <c r="P195" s="13">
        <v>-10160</v>
      </c>
      <c r="Q195" s="13">
        <f>SUM(Q196:Q207)</f>
        <v>-10160</v>
      </c>
    </row>
    <row r="196" spans="1:17" x14ac:dyDescent="0.2">
      <c r="A196" s="12"/>
      <c r="B196" s="15" t="s">
        <v>16</v>
      </c>
      <c r="C196" s="16"/>
      <c r="D196" s="16"/>
      <c r="E196" s="34"/>
      <c r="F196" s="35"/>
      <c r="G196" s="26"/>
      <c r="H196" s="43"/>
      <c r="I196" s="34"/>
      <c r="J196" s="35"/>
      <c r="K196" s="13"/>
      <c r="L196" s="13"/>
      <c r="M196" s="52">
        <v>0</v>
      </c>
      <c r="N196" s="34"/>
      <c r="O196" s="38">
        <v>0</v>
      </c>
      <c r="P196" s="13"/>
      <c r="Q196" s="13">
        <v>0</v>
      </c>
    </row>
    <row r="197" spans="1:17" x14ac:dyDescent="0.2">
      <c r="A197" s="12"/>
      <c r="B197" s="15" t="s">
        <v>17</v>
      </c>
      <c r="C197" s="16"/>
      <c r="D197" s="16"/>
      <c r="E197" s="34"/>
      <c r="F197" s="35"/>
      <c r="G197" s="26"/>
      <c r="H197" s="43"/>
      <c r="I197" s="34"/>
      <c r="J197" s="35"/>
      <c r="K197" s="13"/>
      <c r="L197" s="13"/>
      <c r="M197" s="52">
        <v>0</v>
      </c>
      <c r="N197" s="34"/>
      <c r="O197" s="38">
        <v>0</v>
      </c>
      <c r="P197" s="13"/>
      <c r="Q197" s="13">
        <v>0</v>
      </c>
    </row>
    <row r="198" spans="1:17" x14ac:dyDescent="0.2">
      <c r="A198" s="12"/>
      <c r="B198" s="15" t="s">
        <v>18</v>
      </c>
      <c r="C198" s="16"/>
      <c r="D198" s="16"/>
      <c r="E198" s="34"/>
      <c r="F198" s="35"/>
      <c r="G198" s="26"/>
      <c r="H198" s="43"/>
      <c r="I198" s="34"/>
      <c r="J198" s="35"/>
      <c r="K198" s="13"/>
      <c r="L198" s="13"/>
      <c r="M198" s="52">
        <v>-1600</v>
      </c>
      <c r="N198" s="34"/>
      <c r="O198" s="38">
        <v>-1600</v>
      </c>
      <c r="P198" s="13"/>
      <c r="Q198" s="13">
        <v>0</v>
      </c>
    </row>
    <row r="199" spans="1:17" x14ac:dyDescent="0.2">
      <c r="A199" s="12"/>
      <c r="B199" s="15" t="s">
        <v>19</v>
      </c>
      <c r="C199" s="16"/>
      <c r="D199" s="16"/>
      <c r="E199" s="34"/>
      <c r="F199" s="35"/>
      <c r="G199" s="26"/>
      <c r="H199" s="43"/>
      <c r="I199" s="34"/>
      <c r="J199" s="35"/>
      <c r="K199" s="13"/>
      <c r="L199" s="13"/>
      <c r="M199" s="52">
        <v>-3200</v>
      </c>
      <c r="N199" s="34"/>
      <c r="O199" s="38">
        <v>-3200</v>
      </c>
      <c r="P199" s="13"/>
      <c r="Q199" s="13">
        <v>0</v>
      </c>
    </row>
    <row r="200" spans="1:17" x14ac:dyDescent="0.2">
      <c r="A200" s="12"/>
      <c r="B200" s="15" t="s">
        <v>20</v>
      </c>
      <c r="C200" s="16"/>
      <c r="D200" s="16"/>
      <c r="E200" s="34"/>
      <c r="F200" s="35"/>
      <c r="G200" s="26"/>
      <c r="H200" s="43"/>
      <c r="I200" s="34"/>
      <c r="J200" s="35"/>
      <c r="K200" s="13"/>
      <c r="L200" s="13"/>
      <c r="M200" s="52">
        <v>0</v>
      </c>
      <c r="N200" s="34"/>
      <c r="O200" s="38">
        <v>0</v>
      </c>
      <c r="P200" s="13"/>
      <c r="Q200" s="13">
        <v>-960</v>
      </c>
    </row>
    <row r="201" spans="1:17" x14ac:dyDescent="0.2">
      <c r="A201" s="12"/>
      <c r="B201" s="15" t="s">
        <v>21</v>
      </c>
      <c r="C201" s="16"/>
      <c r="D201" s="16"/>
      <c r="E201" s="34"/>
      <c r="F201" s="35"/>
      <c r="G201" s="26"/>
      <c r="H201" s="43"/>
      <c r="I201" s="34"/>
      <c r="J201" s="35"/>
      <c r="K201" s="13"/>
      <c r="L201" s="13"/>
      <c r="M201" s="52">
        <v>-19200</v>
      </c>
      <c r="N201" s="34"/>
      <c r="O201" s="38">
        <v>-19200</v>
      </c>
      <c r="P201" s="13"/>
      <c r="Q201" s="13">
        <v>-1600</v>
      </c>
    </row>
    <row r="202" spans="1:17" x14ac:dyDescent="0.2">
      <c r="A202" s="12"/>
      <c r="B202" s="15" t="s">
        <v>22</v>
      </c>
      <c r="C202" s="16"/>
      <c r="D202" s="16"/>
      <c r="E202" s="34"/>
      <c r="F202" s="35"/>
      <c r="G202" s="26"/>
      <c r="H202" s="43"/>
      <c r="I202" s="34"/>
      <c r="J202" s="35"/>
      <c r="K202" s="13"/>
      <c r="L202" s="13"/>
      <c r="M202" s="52">
        <v>-6400</v>
      </c>
      <c r="N202" s="34"/>
      <c r="O202" s="38">
        <v>-6400</v>
      </c>
      <c r="P202" s="13"/>
      <c r="Q202" s="13">
        <v>-1900</v>
      </c>
    </row>
    <row r="203" spans="1:17" x14ac:dyDescent="0.2">
      <c r="A203" s="12"/>
      <c r="B203" s="15" t="s">
        <v>23</v>
      </c>
      <c r="C203" s="16"/>
      <c r="D203" s="16"/>
      <c r="E203" s="34"/>
      <c r="F203" s="35"/>
      <c r="G203" s="26"/>
      <c r="H203" s="43"/>
      <c r="I203" s="34"/>
      <c r="J203" s="35"/>
      <c r="K203" s="13"/>
      <c r="L203" s="13"/>
      <c r="M203" s="52">
        <v>0</v>
      </c>
      <c r="N203" s="34"/>
      <c r="O203" s="38">
        <v>0</v>
      </c>
      <c r="P203" s="13"/>
      <c r="Q203" s="13">
        <v>-3800</v>
      </c>
    </row>
    <row r="204" spans="1:17" x14ac:dyDescent="0.2">
      <c r="A204" s="12"/>
      <c r="B204" s="15" t="s">
        <v>24</v>
      </c>
      <c r="C204" s="16"/>
      <c r="D204" s="16"/>
      <c r="E204" s="34"/>
      <c r="F204" s="35"/>
      <c r="G204" s="26"/>
      <c r="H204" s="43"/>
      <c r="I204" s="34"/>
      <c r="J204" s="35"/>
      <c r="K204" s="13"/>
      <c r="L204" s="13"/>
      <c r="M204" s="52">
        <v>0</v>
      </c>
      <c r="N204" s="34"/>
      <c r="O204" s="38">
        <v>0</v>
      </c>
      <c r="P204" s="13"/>
      <c r="Q204" s="13">
        <v>-1900</v>
      </c>
    </row>
    <row r="205" spans="1:17" x14ac:dyDescent="0.2">
      <c r="A205" s="12"/>
      <c r="B205" s="15" t="s">
        <v>25</v>
      </c>
      <c r="C205" s="16"/>
      <c r="D205" s="16"/>
      <c r="E205" s="34"/>
      <c r="F205" s="35"/>
      <c r="G205" s="26"/>
      <c r="H205" s="43"/>
      <c r="I205" s="34"/>
      <c r="J205" s="35"/>
      <c r="K205" s="13"/>
      <c r="L205" s="13"/>
      <c r="M205" s="52">
        <v>-1600</v>
      </c>
      <c r="N205" s="34"/>
      <c r="O205" s="38">
        <v>-1600</v>
      </c>
      <c r="P205" s="13"/>
      <c r="Q205" s="13"/>
    </row>
    <row r="206" spans="1:17" x14ac:dyDescent="0.2">
      <c r="A206" s="12"/>
      <c r="B206" s="15" t="s">
        <v>26</v>
      </c>
      <c r="C206" s="16"/>
      <c r="D206" s="16"/>
      <c r="E206" s="34"/>
      <c r="F206" s="35"/>
      <c r="G206" s="26"/>
      <c r="H206" s="43"/>
      <c r="I206" s="34"/>
      <c r="J206" s="35"/>
      <c r="K206" s="13"/>
      <c r="L206" s="13"/>
      <c r="M206" s="52">
        <v>0</v>
      </c>
      <c r="N206" s="34"/>
      <c r="O206" s="38">
        <v>0</v>
      </c>
      <c r="P206" s="13"/>
      <c r="Q206" s="13"/>
    </row>
    <row r="207" spans="1:17" x14ac:dyDescent="0.2">
      <c r="A207" s="12"/>
      <c r="B207" s="15" t="s">
        <v>27</v>
      </c>
      <c r="C207" s="16"/>
      <c r="D207" s="16"/>
      <c r="E207" s="34"/>
      <c r="F207" s="35"/>
      <c r="G207" s="26"/>
      <c r="H207" s="43"/>
      <c r="I207" s="34"/>
      <c r="J207" s="35"/>
      <c r="K207" s="13"/>
      <c r="L207" s="13"/>
      <c r="M207" s="52">
        <v>0</v>
      </c>
      <c r="N207" s="34"/>
      <c r="O207" s="38">
        <v>0</v>
      </c>
      <c r="P207" s="13"/>
      <c r="Q207" s="13"/>
    </row>
    <row r="208" spans="1:17" ht="12" thickBot="1" x14ac:dyDescent="0.25">
      <c r="A208" s="12"/>
      <c r="B208" s="15"/>
      <c r="C208" s="16"/>
      <c r="D208" s="16"/>
      <c r="E208" s="34"/>
      <c r="F208" s="38"/>
      <c r="G208" s="26"/>
      <c r="H208" s="43"/>
      <c r="I208" s="34"/>
      <c r="J208" s="35"/>
      <c r="K208" s="13"/>
      <c r="L208" s="13"/>
      <c r="M208" s="52"/>
      <c r="N208" s="34"/>
      <c r="O208" s="38"/>
      <c r="P208" s="13"/>
      <c r="Q208" s="13"/>
    </row>
    <row r="209" spans="1:17" ht="12" thickBot="1" x14ac:dyDescent="0.25">
      <c r="A209" s="12" t="s">
        <v>38</v>
      </c>
      <c r="B209" s="18" t="s">
        <v>8</v>
      </c>
      <c r="C209" s="19"/>
      <c r="D209" s="19"/>
      <c r="E209" s="34"/>
      <c r="F209" s="38"/>
      <c r="G209" s="26"/>
      <c r="H209" s="43"/>
      <c r="I209" s="34"/>
      <c r="J209" s="35"/>
      <c r="K209" s="13">
        <v>-331749</v>
      </c>
      <c r="L209" s="13"/>
      <c r="M209" s="52">
        <f>SUM(M210:M221)</f>
        <v>-331749</v>
      </c>
      <c r="N209" s="34">
        <v>-174139</v>
      </c>
      <c r="O209" s="38">
        <f>SUM(O210:O221)</f>
        <v>-174139</v>
      </c>
      <c r="P209" s="13">
        <v>-108988</v>
      </c>
      <c r="Q209" s="13">
        <f>SUM(Q210:Q221)</f>
        <v>-108988</v>
      </c>
    </row>
    <row r="210" spans="1:17" x14ac:dyDescent="0.2">
      <c r="A210" s="12"/>
      <c r="B210" s="15" t="s">
        <v>16</v>
      </c>
      <c r="C210" s="16"/>
      <c r="D210" s="16"/>
      <c r="E210" s="34"/>
      <c r="F210" s="35"/>
      <c r="G210" s="26"/>
      <c r="H210" s="43"/>
      <c r="I210" s="34"/>
      <c r="J210" s="35"/>
      <c r="K210" s="13"/>
      <c r="L210" s="13"/>
      <c r="M210" s="52">
        <v>0</v>
      </c>
      <c r="N210" s="34"/>
      <c r="O210" s="38">
        <v>-12800</v>
      </c>
      <c r="P210" s="13"/>
      <c r="Q210" s="13">
        <v>-6480</v>
      </c>
    </row>
    <row r="211" spans="1:17" x14ac:dyDescent="0.2">
      <c r="A211" s="12"/>
      <c r="B211" s="15" t="s">
        <v>17</v>
      </c>
      <c r="C211" s="16"/>
      <c r="D211" s="16"/>
      <c r="E211" s="34"/>
      <c r="F211" s="35"/>
      <c r="G211" s="26"/>
      <c r="H211" s="43"/>
      <c r="I211" s="34"/>
      <c r="J211" s="35"/>
      <c r="K211" s="13"/>
      <c r="L211" s="13"/>
      <c r="M211" s="52">
        <v>0</v>
      </c>
      <c r="N211" s="34"/>
      <c r="O211" s="38">
        <v>-6400</v>
      </c>
      <c r="P211" s="13"/>
      <c r="Q211" s="13">
        <v>-5840</v>
      </c>
    </row>
    <row r="212" spans="1:17" x14ac:dyDescent="0.2">
      <c r="A212" s="12"/>
      <c r="B212" s="15" t="s">
        <v>18</v>
      </c>
      <c r="C212" s="16"/>
      <c r="D212" s="16"/>
      <c r="E212" s="34"/>
      <c r="F212" s="35"/>
      <c r="G212" s="26"/>
      <c r="H212" s="43"/>
      <c r="I212" s="34"/>
      <c r="J212" s="35"/>
      <c r="K212" s="13"/>
      <c r="L212" s="13"/>
      <c r="M212" s="52">
        <v>-87986</v>
      </c>
      <c r="N212" s="34"/>
      <c r="O212" s="38">
        <v>-29600</v>
      </c>
      <c r="P212" s="13"/>
      <c r="Q212" s="13">
        <v>-10240</v>
      </c>
    </row>
    <row r="213" spans="1:17" x14ac:dyDescent="0.2">
      <c r="A213" s="12"/>
      <c r="B213" s="15" t="s">
        <v>19</v>
      </c>
      <c r="C213" s="16"/>
      <c r="D213" s="16"/>
      <c r="E213" s="34"/>
      <c r="F213" s="35"/>
      <c r="G213" s="26"/>
      <c r="H213" s="43"/>
      <c r="I213" s="34"/>
      <c r="J213" s="35"/>
      <c r="K213" s="13"/>
      <c r="L213" s="13"/>
      <c r="M213" s="52">
        <v>-114092</v>
      </c>
      <c r="N213" s="34"/>
      <c r="O213" s="38">
        <v>-8000</v>
      </c>
      <c r="P213" s="13"/>
      <c r="Q213" s="13">
        <v>-53348</v>
      </c>
    </row>
    <row r="214" spans="1:17" x14ac:dyDescent="0.2">
      <c r="A214" s="12"/>
      <c r="B214" s="15" t="s">
        <v>20</v>
      </c>
      <c r="C214" s="16"/>
      <c r="D214" s="16"/>
      <c r="E214" s="34"/>
      <c r="F214" s="35"/>
      <c r="G214" s="26"/>
      <c r="H214" s="43"/>
      <c r="I214" s="34"/>
      <c r="J214" s="35"/>
      <c r="K214" s="13"/>
      <c r="L214" s="13"/>
      <c r="M214" s="52">
        <v>-56335</v>
      </c>
      <c r="N214" s="34"/>
      <c r="O214" s="38">
        <v>-25600</v>
      </c>
      <c r="P214" s="13"/>
      <c r="Q214" s="13">
        <v>-5040</v>
      </c>
    </row>
    <row r="215" spans="1:17" x14ac:dyDescent="0.2">
      <c r="A215" s="12"/>
      <c r="B215" s="15" t="s">
        <v>21</v>
      </c>
      <c r="C215" s="16"/>
      <c r="D215" s="16"/>
      <c r="E215" s="34"/>
      <c r="F215" s="35"/>
      <c r="G215" s="26"/>
      <c r="H215" s="43"/>
      <c r="I215" s="34"/>
      <c r="J215" s="35"/>
      <c r="K215" s="13"/>
      <c r="L215" s="13"/>
      <c r="M215" s="52">
        <v>-28688</v>
      </c>
      <c r="N215" s="34"/>
      <c r="O215" s="38">
        <v>-13600</v>
      </c>
      <c r="P215" s="13"/>
      <c r="Q215" s="13">
        <v>-9480</v>
      </c>
    </row>
    <row r="216" spans="1:17" x14ac:dyDescent="0.2">
      <c r="A216" s="12"/>
      <c r="B216" s="15" t="s">
        <v>22</v>
      </c>
      <c r="C216" s="16"/>
      <c r="D216" s="16"/>
      <c r="E216" s="34"/>
      <c r="F216" s="35"/>
      <c r="G216" s="26"/>
      <c r="H216" s="43"/>
      <c r="I216" s="34"/>
      <c r="J216" s="35"/>
      <c r="K216" s="13"/>
      <c r="L216" s="13"/>
      <c r="M216" s="52">
        <v>-1600</v>
      </c>
      <c r="N216" s="34"/>
      <c r="O216" s="38">
        <v>-27200</v>
      </c>
      <c r="P216" s="13"/>
      <c r="Q216" s="13">
        <v>-4540</v>
      </c>
    </row>
    <row r="217" spans="1:17" x14ac:dyDescent="0.2">
      <c r="A217" s="12"/>
      <c r="B217" s="15" t="s">
        <v>23</v>
      </c>
      <c r="C217" s="16"/>
      <c r="D217" s="16"/>
      <c r="E217" s="34"/>
      <c r="F217" s="35"/>
      <c r="G217" s="26"/>
      <c r="H217" s="43"/>
      <c r="I217" s="34"/>
      <c r="J217" s="35"/>
      <c r="K217" s="13"/>
      <c r="L217" s="13"/>
      <c r="M217" s="52">
        <v>-10400</v>
      </c>
      <c r="N217" s="34"/>
      <c r="O217" s="38">
        <v>-8000</v>
      </c>
      <c r="P217" s="13"/>
      <c r="Q217" s="13">
        <v>-5980</v>
      </c>
    </row>
    <row r="218" spans="1:17" x14ac:dyDescent="0.2">
      <c r="A218" s="12"/>
      <c r="B218" s="15" t="s">
        <v>24</v>
      </c>
      <c r="C218" s="16"/>
      <c r="D218" s="16"/>
      <c r="E218" s="34"/>
      <c r="F218" s="35"/>
      <c r="G218" s="26"/>
      <c r="H218" s="43"/>
      <c r="I218" s="34"/>
      <c r="J218" s="35"/>
      <c r="K218" s="13"/>
      <c r="L218" s="13"/>
      <c r="M218" s="52">
        <v>-4800</v>
      </c>
      <c r="N218" s="34"/>
      <c r="O218" s="38">
        <v>-6400</v>
      </c>
      <c r="P218" s="13"/>
      <c r="Q218" s="13">
        <v>-8040</v>
      </c>
    </row>
    <row r="219" spans="1:17" x14ac:dyDescent="0.2">
      <c r="A219" s="12"/>
      <c r="B219" s="15" t="s">
        <v>25</v>
      </c>
      <c r="C219" s="16"/>
      <c r="D219" s="16"/>
      <c r="E219" s="34"/>
      <c r="F219" s="35"/>
      <c r="G219" s="26"/>
      <c r="H219" s="43"/>
      <c r="I219" s="34"/>
      <c r="J219" s="35"/>
      <c r="K219" s="13"/>
      <c r="L219" s="13"/>
      <c r="M219" s="52">
        <v>-6715</v>
      </c>
      <c r="N219" s="34"/>
      <c r="O219" s="38">
        <v>-8000</v>
      </c>
      <c r="P219" s="13"/>
      <c r="Q219" s="13"/>
    </row>
    <row r="220" spans="1:17" x14ac:dyDescent="0.2">
      <c r="A220" s="12"/>
      <c r="B220" s="15" t="s">
        <v>26</v>
      </c>
      <c r="C220" s="16"/>
      <c r="D220" s="16"/>
      <c r="E220" s="34"/>
      <c r="F220" s="35"/>
      <c r="G220" s="26"/>
      <c r="H220" s="43"/>
      <c r="I220" s="34"/>
      <c r="J220" s="35"/>
      <c r="K220" s="13"/>
      <c r="L220" s="13"/>
      <c r="M220" s="52">
        <v>-17933</v>
      </c>
      <c r="N220" s="34"/>
      <c r="O220" s="38">
        <v>-4539</v>
      </c>
      <c r="P220" s="13"/>
      <c r="Q220" s="13"/>
    </row>
    <row r="221" spans="1:17" x14ac:dyDescent="0.2">
      <c r="A221" s="12"/>
      <c r="B221" s="15" t="s">
        <v>27</v>
      </c>
      <c r="C221" s="16"/>
      <c r="D221" s="16"/>
      <c r="E221" s="36"/>
      <c r="F221" s="37"/>
      <c r="G221" s="27"/>
      <c r="H221" s="44"/>
      <c r="I221" s="36"/>
      <c r="J221" s="37"/>
      <c r="K221" s="46"/>
      <c r="L221" s="14"/>
      <c r="M221" s="16">
        <v>-3200</v>
      </c>
      <c r="N221" s="58"/>
      <c r="O221" s="59">
        <v>-24000</v>
      </c>
      <c r="P221" s="55"/>
      <c r="Q221" s="20"/>
    </row>
    <row r="222" spans="1:17" x14ac:dyDescent="0.2">
      <c r="A222" s="12"/>
      <c r="B222" s="16"/>
      <c r="C222" s="16"/>
      <c r="D222" s="16"/>
      <c r="E222" s="36"/>
      <c r="F222" s="37"/>
      <c r="G222" s="27"/>
      <c r="H222" s="44"/>
      <c r="I222" s="36"/>
      <c r="J222" s="37"/>
      <c r="K222" s="13">
        <f>SUM(K153:K221)</f>
        <v>-1673217</v>
      </c>
      <c r="L222" s="14"/>
      <c r="M222" s="16"/>
      <c r="N222" s="34">
        <f>SUM(N153:N221)</f>
        <v>-1303771</v>
      </c>
      <c r="O222" s="35"/>
      <c r="P222" s="13">
        <f>SUM(P153:P221)</f>
        <v>-763500</v>
      </c>
      <c r="Q222" s="11"/>
    </row>
    <row r="223" spans="1:17" x14ac:dyDescent="0.2">
      <c r="A223" s="12"/>
      <c r="B223" s="16"/>
      <c r="C223" s="16"/>
      <c r="D223" s="16"/>
      <c r="E223" s="36"/>
      <c r="F223" s="37"/>
      <c r="G223" s="27"/>
      <c r="H223" s="44"/>
      <c r="I223" s="36"/>
      <c r="J223" s="37"/>
      <c r="K223" s="13"/>
      <c r="L223" s="14"/>
      <c r="M223" s="16"/>
      <c r="N223" s="34"/>
      <c r="O223" s="38"/>
      <c r="P223" s="13"/>
      <c r="Q223" s="13"/>
    </row>
    <row r="224" spans="1:17" x14ac:dyDescent="0.2">
      <c r="A224" s="12"/>
      <c r="B224" s="16"/>
      <c r="C224" s="16"/>
      <c r="D224" s="16"/>
      <c r="E224" s="36"/>
      <c r="F224" s="37"/>
      <c r="G224" s="27"/>
      <c r="H224" s="44"/>
      <c r="I224" s="36"/>
      <c r="J224" s="37"/>
      <c r="K224" s="13"/>
      <c r="L224" s="14"/>
      <c r="M224" s="16"/>
      <c r="N224" s="34"/>
      <c r="O224" s="38"/>
      <c r="P224" s="13"/>
      <c r="Q224" s="13"/>
    </row>
    <row r="225" spans="1:17" x14ac:dyDescent="0.2">
      <c r="A225" s="12"/>
      <c r="B225" s="16"/>
      <c r="C225" s="16"/>
      <c r="D225" s="16"/>
      <c r="E225" s="36"/>
      <c r="F225" s="37"/>
      <c r="G225" s="27"/>
      <c r="H225" s="44"/>
      <c r="I225" s="36"/>
      <c r="J225" s="37"/>
      <c r="K225" s="13"/>
      <c r="L225" s="14"/>
      <c r="M225" s="16"/>
      <c r="N225" s="34"/>
      <c r="O225" s="38"/>
      <c r="P225" s="13"/>
      <c r="Q225" s="13"/>
    </row>
    <row r="226" spans="1:17" x14ac:dyDescent="0.2">
      <c r="A226" s="12"/>
      <c r="B226" s="16"/>
      <c r="C226" s="16"/>
      <c r="D226" s="16"/>
      <c r="E226" s="36"/>
      <c r="F226" s="37"/>
      <c r="G226" s="27"/>
      <c r="H226" s="44"/>
      <c r="I226" s="36"/>
      <c r="J226" s="37"/>
      <c r="K226" s="14"/>
      <c r="L226" s="14"/>
      <c r="M226" s="16"/>
      <c r="N226" s="36"/>
      <c r="O226" s="39"/>
      <c r="P226" s="14"/>
      <c r="Q226" s="14"/>
    </row>
    <row r="227" spans="1:17" ht="12" thickBot="1" x14ac:dyDescent="0.25">
      <c r="A227" s="21" t="s">
        <v>10</v>
      </c>
      <c r="B227" s="16"/>
      <c r="C227" s="16"/>
      <c r="D227" s="16"/>
      <c r="E227" s="36"/>
      <c r="F227" s="39"/>
      <c r="G227" s="27"/>
      <c r="H227" s="44"/>
      <c r="I227" s="36"/>
      <c r="J227" s="37"/>
      <c r="K227" s="14"/>
      <c r="L227" s="14"/>
      <c r="M227" s="16"/>
      <c r="N227" s="36"/>
      <c r="O227" s="39"/>
      <c r="P227" s="14"/>
      <c r="Q227" s="14"/>
    </row>
    <row r="228" spans="1:17" ht="12" thickBot="1" x14ac:dyDescent="0.25">
      <c r="A228" s="22"/>
      <c r="B228" s="18" t="s">
        <v>1</v>
      </c>
      <c r="C228" s="19"/>
      <c r="D228" s="19"/>
      <c r="E228" s="34"/>
      <c r="F228" s="38"/>
      <c r="G228" s="26"/>
      <c r="H228" s="43"/>
      <c r="I228" s="34"/>
      <c r="J228" s="35"/>
      <c r="K228" s="13">
        <v>-8251</v>
      </c>
      <c r="L228" s="13">
        <v>0</v>
      </c>
      <c r="M228" s="52">
        <f>SUM(M229:M240)</f>
        <v>-8251</v>
      </c>
      <c r="N228" s="34">
        <v>-9600</v>
      </c>
      <c r="O228" s="38">
        <f>SUM(O229:O240)</f>
        <v>-9600</v>
      </c>
      <c r="P228" s="13">
        <v>-25000</v>
      </c>
      <c r="Q228" s="13">
        <f>SUM(Q229:Q239)</f>
        <v>-25000</v>
      </c>
    </row>
    <row r="229" spans="1:17" x14ac:dyDescent="0.2">
      <c r="A229" s="12" t="s">
        <v>31</v>
      </c>
      <c r="B229" s="15" t="s">
        <v>16</v>
      </c>
      <c r="C229" s="16"/>
      <c r="D229" s="16"/>
      <c r="E229" s="34"/>
      <c r="F229" s="35"/>
      <c r="G229" s="26"/>
      <c r="H229" s="43"/>
      <c r="I229" s="34"/>
      <c r="J229" s="35"/>
      <c r="K229" s="13"/>
      <c r="L229" s="13"/>
      <c r="M229" s="52">
        <v>0</v>
      </c>
      <c r="N229" s="34"/>
      <c r="O229" s="38">
        <v>0</v>
      </c>
      <c r="P229" s="13"/>
      <c r="Q229" s="13">
        <v>-3200</v>
      </c>
    </row>
    <row r="230" spans="1:17" x14ac:dyDescent="0.2">
      <c r="A230" s="12"/>
      <c r="B230" s="15" t="s">
        <v>17</v>
      </c>
      <c r="C230" s="16"/>
      <c r="D230" s="16"/>
      <c r="E230" s="34"/>
      <c r="F230" s="35"/>
      <c r="G230" s="26"/>
      <c r="H230" s="43"/>
      <c r="I230" s="34"/>
      <c r="J230" s="35"/>
      <c r="K230" s="13"/>
      <c r="L230" s="13"/>
      <c r="M230" s="52">
        <v>0</v>
      </c>
      <c r="N230" s="34"/>
      <c r="O230" s="38">
        <v>0</v>
      </c>
      <c r="P230" s="13"/>
      <c r="Q230" s="13">
        <v>0</v>
      </c>
    </row>
    <row r="231" spans="1:17" x14ac:dyDescent="0.2">
      <c r="A231" s="12"/>
      <c r="B231" s="15" t="s">
        <v>18</v>
      </c>
      <c r="C231" s="16"/>
      <c r="D231" s="16"/>
      <c r="E231" s="34"/>
      <c r="F231" s="35"/>
      <c r="G231" s="26"/>
      <c r="H231" s="43"/>
      <c r="I231" s="34"/>
      <c r="J231" s="35"/>
      <c r="K231" s="13"/>
      <c r="L231" s="13"/>
      <c r="M231" s="52">
        <v>0</v>
      </c>
      <c r="N231" s="34"/>
      <c r="O231" s="38">
        <v>-4800</v>
      </c>
      <c r="P231" s="13"/>
      <c r="Q231" s="13">
        <v>0</v>
      </c>
    </row>
    <row r="232" spans="1:17" x14ac:dyDescent="0.2">
      <c r="A232" s="12"/>
      <c r="B232" s="15" t="s">
        <v>19</v>
      </c>
      <c r="C232" s="16"/>
      <c r="D232" s="16"/>
      <c r="E232" s="34"/>
      <c r="F232" s="35"/>
      <c r="G232" s="26"/>
      <c r="H232" s="43"/>
      <c r="I232" s="34"/>
      <c r="J232" s="35"/>
      <c r="K232" s="13"/>
      <c r="L232" s="13"/>
      <c r="M232" s="52">
        <v>0</v>
      </c>
      <c r="N232" s="34"/>
      <c r="O232" s="38">
        <v>0</v>
      </c>
      <c r="P232" s="13"/>
      <c r="Q232" s="13">
        <v>-1600</v>
      </c>
    </row>
    <row r="233" spans="1:17" x14ac:dyDescent="0.2">
      <c r="A233" s="12"/>
      <c r="B233" s="15" t="s">
        <v>20</v>
      </c>
      <c r="C233" s="16"/>
      <c r="D233" s="16"/>
      <c r="E233" s="34"/>
      <c r="F233" s="35"/>
      <c r="G233" s="26"/>
      <c r="H233" s="43"/>
      <c r="I233" s="34"/>
      <c r="J233" s="35"/>
      <c r="K233" s="13"/>
      <c r="L233" s="13"/>
      <c r="M233" s="52">
        <v>0</v>
      </c>
      <c r="N233" s="34"/>
      <c r="O233" s="38">
        <v>0</v>
      </c>
      <c r="P233" s="13"/>
      <c r="Q233" s="13">
        <v>-1440</v>
      </c>
    </row>
    <row r="234" spans="1:17" x14ac:dyDescent="0.2">
      <c r="A234" s="12"/>
      <c r="B234" s="15" t="s">
        <v>21</v>
      </c>
      <c r="C234" s="16"/>
      <c r="D234" s="16"/>
      <c r="E234" s="34"/>
      <c r="F234" s="35"/>
      <c r="G234" s="26"/>
      <c r="H234" s="43"/>
      <c r="I234" s="34"/>
      <c r="J234" s="35"/>
      <c r="K234" s="13"/>
      <c r="L234" s="13"/>
      <c r="M234" s="52">
        <v>0</v>
      </c>
      <c r="N234" s="34"/>
      <c r="O234" s="38">
        <v>-1600</v>
      </c>
      <c r="P234" s="13"/>
      <c r="Q234" s="13">
        <v>0</v>
      </c>
    </row>
    <row r="235" spans="1:17" x14ac:dyDescent="0.2">
      <c r="A235" s="12"/>
      <c r="B235" s="15" t="s">
        <v>22</v>
      </c>
      <c r="C235" s="16"/>
      <c r="D235" s="16"/>
      <c r="E235" s="34"/>
      <c r="F235" s="35"/>
      <c r="G235" s="26"/>
      <c r="H235" s="43"/>
      <c r="I235" s="34"/>
      <c r="J235" s="35"/>
      <c r="K235" s="13"/>
      <c r="L235" s="13"/>
      <c r="M235" s="52">
        <v>0</v>
      </c>
      <c r="N235" s="34"/>
      <c r="O235" s="38">
        <v>-1600</v>
      </c>
      <c r="P235" s="13"/>
      <c r="Q235" s="13">
        <v>0</v>
      </c>
    </row>
    <row r="236" spans="1:17" x14ac:dyDescent="0.2">
      <c r="A236" s="12"/>
      <c r="B236" s="15" t="s">
        <v>23</v>
      </c>
      <c r="C236" s="16"/>
      <c r="D236" s="16"/>
      <c r="E236" s="34"/>
      <c r="F236" s="35"/>
      <c r="G236" s="26"/>
      <c r="H236" s="43"/>
      <c r="I236" s="34"/>
      <c r="J236" s="35"/>
      <c r="K236" s="13"/>
      <c r="L236" s="13"/>
      <c r="M236" s="52">
        <v>0</v>
      </c>
      <c r="N236" s="34"/>
      <c r="O236" s="38">
        <v>-1600</v>
      </c>
      <c r="P236" s="13"/>
      <c r="Q236" s="13">
        <v>0</v>
      </c>
    </row>
    <row r="237" spans="1:17" x14ac:dyDescent="0.2">
      <c r="A237" s="12"/>
      <c r="B237" s="15" t="s">
        <v>24</v>
      </c>
      <c r="C237" s="16"/>
      <c r="D237" s="16"/>
      <c r="E237" s="34"/>
      <c r="F237" s="35"/>
      <c r="G237" s="26"/>
      <c r="H237" s="43"/>
      <c r="I237" s="34"/>
      <c r="J237" s="35"/>
      <c r="K237" s="13"/>
      <c r="L237" s="13"/>
      <c r="M237" s="52">
        <v>0</v>
      </c>
      <c r="N237" s="34"/>
      <c r="O237" s="38">
        <v>0</v>
      </c>
      <c r="P237" s="13"/>
      <c r="Q237" s="13">
        <v>-18760</v>
      </c>
    </row>
    <row r="238" spans="1:17" x14ac:dyDescent="0.2">
      <c r="A238" s="12"/>
      <c r="B238" s="15" t="s">
        <v>25</v>
      </c>
      <c r="C238" s="16"/>
      <c r="D238" s="16"/>
      <c r="E238" s="34"/>
      <c r="F238" s="35"/>
      <c r="G238" s="26"/>
      <c r="H238" s="43"/>
      <c r="I238" s="34"/>
      <c r="J238" s="35"/>
      <c r="K238" s="13"/>
      <c r="L238" s="13"/>
      <c r="M238" s="52">
        <v>0</v>
      </c>
      <c r="N238" s="34"/>
      <c r="O238" s="38">
        <v>0</v>
      </c>
      <c r="P238" s="13"/>
      <c r="Q238" s="13">
        <v>0</v>
      </c>
    </row>
    <row r="239" spans="1:17" x14ac:dyDescent="0.2">
      <c r="A239" s="12"/>
      <c r="B239" s="15" t="s">
        <v>26</v>
      </c>
      <c r="C239" s="16"/>
      <c r="D239" s="16"/>
      <c r="E239" s="34"/>
      <c r="F239" s="35"/>
      <c r="G239" s="26"/>
      <c r="H239" s="43"/>
      <c r="I239" s="34"/>
      <c r="J239" s="35"/>
      <c r="K239" s="13"/>
      <c r="L239" s="13"/>
      <c r="M239" s="52">
        <v>-8251</v>
      </c>
      <c r="N239" s="34"/>
      <c r="O239" s="38">
        <v>0</v>
      </c>
      <c r="P239" s="13"/>
      <c r="Q239" s="13">
        <v>0</v>
      </c>
    </row>
    <row r="240" spans="1:17" x14ac:dyDescent="0.2">
      <c r="A240" s="12"/>
      <c r="B240" s="15" t="s">
        <v>27</v>
      </c>
      <c r="C240" s="16"/>
      <c r="D240" s="16"/>
      <c r="E240" s="34"/>
      <c r="F240" s="35"/>
      <c r="G240" s="26"/>
      <c r="H240" s="43"/>
      <c r="I240" s="34"/>
      <c r="J240" s="35"/>
      <c r="K240" s="13"/>
      <c r="L240" s="13"/>
      <c r="M240" s="52">
        <v>0</v>
      </c>
      <c r="N240" s="34"/>
      <c r="O240" s="38">
        <v>0</v>
      </c>
      <c r="P240" s="13"/>
      <c r="Q240" s="13">
        <v>0</v>
      </c>
    </row>
    <row r="241" spans="1:17" ht="12" thickBot="1" x14ac:dyDescent="0.25">
      <c r="A241" s="12"/>
      <c r="B241" s="15"/>
      <c r="C241" s="16"/>
      <c r="D241" s="16"/>
      <c r="E241" s="34"/>
      <c r="F241" s="38"/>
      <c r="G241" s="26"/>
      <c r="H241" s="43"/>
      <c r="I241" s="34"/>
      <c r="J241" s="35"/>
      <c r="K241" s="13"/>
      <c r="L241" s="13"/>
      <c r="M241" s="52"/>
      <c r="N241" s="34"/>
      <c r="O241" s="38"/>
      <c r="P241" s="13"/>
      <c r="Q241" s="13"/>
    </row>
    <row r="242" spans="1:17" ht="12" thickBot="1" x14ac:dyDescent="0.25">
      <c r="A242" s="12" t="s">
        <v>30</v>
      </c>
      <c r="B242" s="18" t="s">
        <v>2</v>
      </c>
      <c r="C242" s="19"/>
      <c r="D242" s="19"/>
      <c r="E242" s="34"/>
      <c r="F242" s="38"/>
      <c r="G242" s="26"/>
      <c r="H242" s="43"/>
      <c r="I242" s="34"/>
      <c r="J242" s="35"/>
      <c r="K242" s="13">
        <v>-3200</v>
      </c>
      <c r="L242" s="13">
        <v>0</v>
      </c>
      <c r="M242" s="52">
        <f>SUM(M243:M254)</f>
        <v>-3200</v>
      </c>
      <c r="N242" s="34">
        <v>-1600</v>
      </c>
      <c r="O242" s="38">
        <f>SUM(O243:O254)</f>
        <v>-1600</v>
      </c>
      <c r="P242" s="13">
        <v>-25080</v>
      </c>
      <c r="Q242" s="13">
        <f>SUM(Q243:Q254)</f>
        <v>-25080</v>
      </c>
    </row>
    <row r="243" spans="1:17" x14ac:dyDescent="0.2">
      <c r="A243" s="12"/>
      <c r="B243" s="15" t="s">
        <v>16</v>
      </c>
      <c r="C243" s="16"/>
      <c r="D243" s="16"/>
      <c r="E243" s="34"/>
      <c r="F243" s="35"/>
      <c r="G243" s="26"/>
      <c r="H243" s="43"/>
      <c r="I243" s="34"/>
      <c r="J243" s="35"/>
      <c r="K243" s="13"/>
      <c r="L243" s="13"/>
      <c r="M243" s="52">
        <v>0</v>
      </c>
      <c r="N243" s="34"/>
      <c r="O243" s="38">
        <v>-1600</v>
      </c>
      <c r="P243" s="13"/>
      <c r="Q243" s="13">
        <v>0</v>
      </c>
    </row>
    <row r="244" spans="1:17" x14ac:dyDescent="0.2">
      <c r="A244" s="12"/>
      <c r="B244" s="15" t="s">
        <v>17</v>
      </c>
      <c r="C244" s="16"/>
      <c r="D244" s="16"/>
      <c r="E244" s="34"/>
      <c r="F244" s="35"/>
      <c r="G244" s="26"/>
      <c r="H244" s="43"/>
      <c r="I244" s="34"/>
      <c r="J244" s="35"/>
      <c r="K244" s="13"/>
      <c r="L244" s="13"/>
      <c r="M244" s="52">
        <v>0</v>
      </c>
      <c r="N244" s="34"/>
      <c r="O244" s="38">
        <v>0</v>
      </c>
      <c r="P244" s="13"/>
      <c r="Q244" s="13">
        <v>-1080</v>
      </c>
    </row>
    <row r="245" spans="1:17" x14ac:dyDescent="0.2">
      <c r="A245" s="12"/>
      <c r="B245" s="15" t="s">
        <v>18</v>
      </c>
      <c r="C245" s="16"/>
      <c r="D245" s="16"/>
      <c r="E245" s="34"/>
      <c r="F245" s="35"/>
      <c r="G245" s="26"/>
      <c r="H245" s="43"/>
      <c r="I245" s="34"/>
      <c r="J245" s="35"/>
      <c r="K245" s="13"/>
      <c r="L245" s="13"/>
      <c r="M245" s="52">
        <v>0</v>
      </c>
      <c r="N245" s="34"/>
      <c r="O245" s="38">
        <v>0</v>
      </c>
      <c r="P245" s="13"/>
      <c r="Q245" s="13">
        <v>0</v>
      </c>
    </row>
    <row r="246" spans="1:17" x14ac:dyDescent="0.2">
      <c r="A246" s="12"/>
      <c r="B246" s="15" t="s">
        <v>19</v>
      </c>
      <c r="C246" s="16"/>
      <c r="D246" s="16"/>
      <c r="E246" s="34"/>
      <c r="F246" s="35"/>
      <c r="G246" s="26"/>
      <c r="H246" s="43"/>
      <c r="I246" s="34"/>
      <c r="J246" s="35"/>
      <c r="K246" s="13"/>
      <c r="L246" s="13"/>
      <c r="M246" s="52">
        <v>0</v>
      </c>
      <c r="N246" s="34"/>
      <c r="O246" s="38">
        <v>0</v>
      </c>
      <c r="P246" s="13"/>
      <c r="Q246" s="13">
        <v>0</v>
      </c>
    </row>
    <row r="247" spans="1:17" x14ac:dyDescent="0.2">
      <c r="A247" s="12"/>
      <c r="B247" s="15" t="s">
        <v>20</v>
      </c>
      <c r="C247" s="16"/>
      <c r="D247" s="16"/>
      <c r="E247" s="34"/>
      <c r="F247" s="35"/>
      <c r="G247" s="26"/>
      <c r="H247" s="43"/>
      <c r="I247" s="34"/>
      <c r="J247" s="35"/>
      <c r="K247" s="13"/>
      <c r="L247" s="13"/>
      <c r="M247" s="52">
        <v>0</v>
      </c>
      <c r="N247" s="34"/>
      <c r="O247" s="38">
        <v>0</v>
      </c>
      <c r="P247" s="13"/>
      <c r="Q247" s="13">
        <v>0</v>
      </c>
    </row>
    <row r="248" spans="1:17" x14ac:dyDescent="0.2">
      <c r="A248" s="12"/>
      <c r="B248" s="15" t="s">
        <v>21</v>
      </c>
      <c r="C248" s="16"/>
      <c r="D248" s="16"/>
      <c r="E248" s="34"/>
      <c r="F248" s="35"/>
      <c r="G248" s="26"/>
      <c r="H248" s="43"/>
      <c r="I248" s="34"/>
      <c r="J248" s="35"/>
      <c r="K248" s="13"/>
      <c r="L248" s="13"/>
      <c r="M248" s="52">
        <v>0</v>
      </c>
      <c r="N248" s="34"/>
      <c r="O248" s="38">
        <v>0</v>
      </c>
      <c r="P248" s="13"/>
      <c r="Q248" s="13">
        <v>0</v>
      </c>
    </row>
    <row r="249" spans="1:17" x14ac:dyDescent="0.2">
      <c r="A249" s="12"/>
      <c r="B249" s="15" t="s">
        <v>22</v>
      </c>
      <c r="C249" s="16"/>
      <c r="D249" s="16"/>
      <c r="E249" s="34"/>
      <c r="F249" s="35"/>
      <c r="G249" s="26"/>
      <c r="H249" s="43"/>
      <c r="I249" s="34"/>
      <c r="J249" s="35"/>
      <c r="K249" s="13"/>
      <c r="L249" s="13"/>
      <c r="M249" s="52">
        <v>-1600</v>
      </c>
      <c r="N249" s="34"/>
      <c r="O249" s="38">
        <v>0</v>
      </c>
      <c r="P249" s="13"/>
      <c r="Q249" s="13">
        <v>0</v>
      </c>
    </row>
    <row r="250" spans="1:17" x14ac:dyDescent="0.2">
      <c r="A250" s="12"/>
      <c r="B250" s="15" t="s">
        <v>23</v>
      </c>
      <c r="C250" s="16"/>
      <c r="D250" s="16"/>
      <c r="E250" s="34"/>
      <c r="F250" s="35"/>
      <c r="G250" s="26"/>
      <c r="H250" s="43"/>
      <c r="I250" s="34"/>
      <c r="J250" s="35"/>
      <c r="K250" s="13"/>
      <c r="L250" s="13"/>
      <c r="M250" s="52">
        <v>-1600</v>
      </c>
      <c r="N250" s="34"/>
      <c r="O250" s="38">
        <v>0</v>
      </c>
      <c r="P250" s="13"/>
      <c r="Q250" s="13">
        <v>-24000</v>
      </c>
    </row>
    <row r="251" spans="1:17" x14ac:dyDescent="0.2">
      <c r="A251" s="12"/>
      <c r="B251" s="15" t="s">
        <v>24</v>
      </c>
      <c r="C251" s="16"/>
      <c r="D251" s="16"/>
      <c r="E251" s="34"/>
      <c r="F251" s="35"/>
      <c r="G251" s="26"/>
      <c r="H251" s="43"/>
      <c r="I251" s="34"/>
      <c r="J251" s="35"/>
      <c r="K251" s="13"/>
      <c r="L251" s="13"/>
      <c r="M251" s="52">
        <v>0</v>
      </c>
      <c r="N251" s="34"/>
      <c r="O251" s="38">
        <v>0</v>
      </c>
      <c r="P251" s="13"/>
      <c r="Q251" s="13">
        <v>0</v>
      </c>
    </row>
    <row r="252" spans="1:17" x14ac:dyDescent="0.2">
      <c r="A252" s="12"/>
      <c r="B252" s="15" t="s">
        <v>25</v>
      </c>
      <c r="C252" s="16"/>
      <c r="D252" s="16"/>
      <c r="E252" s="34"/>
      <c r="F252" s="35"/>
      <c r="G252" s="26"/>
      <c r="H252" s="43"/>
      <c r="I252" s="34"/>
      <c r="J252" s="35"/>
      <c r="K252" s="13"/>
      <c r="L252" s="13"/>
      <c r="M252" s="52">
        <v>0</v>
      </c>
      <c r="N252" s="34"/>
      <c r="O252" s="38">
        <v>0</v>
      </c>
      <c r="P252" s="13"/>
      <c r="Q252" s="13">
        <v>0</v>
      </c>
    </row>
    <row r="253" spans="1:17" x14ac:dyDescent="0.2">
      <c r="A253" s="12"/>
      <c r="B253" s="15" t="s">
        <v>26</v>
      </c>
      <c r="C253" s="16"/>
      <c r="D253" s="16"/>
      <c r="E253" s="34"/>
      <c r="F253" s="35"/>
      <c r="G253" s="26"/>
      <c r="H253" s="43"/>
      <c r="I253" s="34"/>
      <c r="J253" s="35"/>
      <c r="K253" s="13"/>
      <c r="L253" s="13"/>
      <c r="M253" s="52">
        <v>0</v>
      </c>
      <c r="N253" s="34"/>
      <c r="O253" s="38">
        <v>0</v>
      </c>
      <c r="P253" s="13"/>
      <c r="Q253" s="13">
        <v>0</v>
      </c>
    </row>
    <row r="254" spans="1:17" x14ac:dyDescent="0.2">
      <c r="A254" s="12"/>
      <c r="B254" s="15" t="s">
        <v>27</v>
      </c>
      <c r="C254" s="16"/>
      <c r="D254" s="16"/>
      <c r="E254" s="34"/>
      <c r="F254" s="35"/>
      <c r="G254" s="26"/>
      <c r="H254" s="43"/>
      <c r="I254" s="34"/>
      <c r="J254" s="35"/>
      <c r="K254" s="13"/>
      <c r="L254" s="13"/>
      <c r="M254" s="52">
        <v>0</v>
      </c>
      <c r="N254" s="34"/>
      <c r="O254" s="38">
        <v>0</v>
      </c>
      <c r="P254" s="13"/>
      <c r="Q254" s="13">
        <v>0</v>
      </c>
    </row>
    <row r="255" spans="1:17" ht="12" thickBot="1" x14ac:dyDescent="0.25">
      <c r="A255" s="12"/>
      <c r="B255" s="15"/>
      <c r="C255" s="16"/>
      <c r="D255" s="16"/>
      <c r="E255" s="34"/>
      <c r="F255" s="38"/>
      <c r="G255" s="26"/>
      <c r="H255" s="43"/>
      <c r="I255" s="34"/>
      <c r="J255" s="35"/>
      <c r="K255" s="13"/>
      <c r="L255" s="13"/>
      <c r="M255" s="52"/>
      <c r="N255" s="34"/>
      <c r="O255" s="38"/>
      <c r="P255" s="13"/>
      <c r="Q255" s="13"/>
    </row>
    <row r="256" spans="1:17" ht="12" thickBot="1" x14ac:dyDescent="0.25">
      <c r="A256" s="12" t="s">
        <v>29</v>
      </c>
      <c r="B256" s="18" t="s">
        <v>3</v>
      </c>
      <c r="C256" s="19"/>
      <c r="D256" s="19"/>
      <c r="E256" s="34"/>
      <c r="F256" s="38"/>
      <c r="G256" s="26"/>
      <c r="H256" s="43"/>
      <c r="I256" s="34"/>
      <c r="J256" s="35"/>
      <c r="K256" s="13">
        <v>-212773</v>
      </c>
      <c r="L256" s="13">
        <v>0</v>
      </c>
      <c r="M256" s="52">
        <f>SUM(M257:M268)</f>
        <v>-212773</v>
      </c>
      <c r="N256" s="34">
        <v>-400195</v>
      </c>
      <c r="O256" s="38">
        <f>SUM(O257:O268)</f>
        <v>-401195</v>
      </c>
      <c r="P256" s="13">
        <v>-275118</v>
      </c>
      <c r="Q256" s="13">
        <f>SUM(Q257:Q268)</f>
        <v>-275118</v>
      </c>
    </row>
    <row r="257" spans="1:17" x14ac:dyDescent="0.2">
      <c r="A257" s="12"/>
      <c r="B257" s="15" t="s">
        <v>16</v>
      </c>
      <c r="C257" s="16"/>
      <c r="D257" s="16"/>
      <c r="E257" s="34"/>
      <c r="F257" s="35"/>
      <c r="G257" s="26"/>
      <c r="H257" s="43"/>
      <c r="I257" s="34"/>
      <c r="J257" s="35"/>
      <c r="K257" s="13"/>
      <c r="L257" s="13"/>
      <c r="M257" s="52">
        <v>0</v>
      </c>
      <c r="N257" s="34"/>
      <c r="O257" s="38">
        <v>-91057</v>
      </c>
      <c r="P257" s="13"/>
      <c r="Q257" s="13">
        <v>-5180</v>
      </c>
    </row>
    <row r="258" spans="1:17" x14ac:dyDescent="0.2">
      <c r="A258" s="12"/>
      <c r="B258" s="15" t="s">
        <v>17</v>
      </c>
      <c r="C258" s="16"/>
      <c r="D258" s="16"/>
      <c r="E258" s="34"/>
      <c r="F258" s="35"/>
      <c r="G258" s="26"/>
      <c r="H258" s="43"/>
      <c r="I258" s="34"/>
      <c r="J258" s="35"/>
      <c r="K258" s="13"/>
      <c r="L258" s="13"/>
      <c r="M258" s="52">
        <v>0</v>
      </c>
      <c r="N258" s="34"/>
      <c r="O258" s="38">
        <v>-27664</v>
      </c>
      <c r="P258" s="13"/>
      <c r="Q258" s="13">
        <v>-4800</v>
      </c>
    </row>
    <row r="259" spans="1:17" x14ac:dyDescent="0.2">
      <c r="A259" s="12"/>
      <c r="B259" s="15" t="s">
        <v>18</v>
      </c>
      <c r="C259" s="16"/>
      <c r="D259" s="16"/>
      <c r="E259" s="34"/>
      <c r="F259" s="35"/>
      <c r="G259" s="26"/>
      <c r="H259" s="43"/>
      <c r="I259" s="34"/>
      <c r="J259" s="35"/>
      <c r="K259" s="13"/>
      <c r="L259" s="13"/>
      <c r="M259" s="52">
        <v>0</v>
      </c>
      <c r="N259" s="34"/>
      <c r="O259" s="38">
        <v>-35155</v>
      </c>
      <c r="P259" s="13"/>
      <c r="Q259" s="13">
        <v>-74778</v>
      </c>
    </row>
    <row r="260" spans="1:17" x14ac:dyDescent="0.2">
      <c r="A260" s="12"/>
      <c r="B260" s="15" t="s">
        <v>19</v>
      </c>
      <c r="C260" s="16"/>
      <c r="D260" s="16"/>
      <c r="E260" s="34"/>
      <c r="F260" s="35"/>
      <c r="G260" s="26"/>
      <c r="H260" s="43"/>
      <c r="I260" s="34"/>
      <c r="J260" s="35"/>
      <c r="K260" s="13"/>
      <c r="L260" s="13"/>
      <c r="M260" s="52">
        <v>0</v>
      </c>
      <c r="N260" s="34"/>
      <c r="O260" s="38">
        <v>-23588</v>
      </c>
      <c r="P260" s="13"/>
      <c r="Q260" s="13">
        <v>-8480</v>
      </c>
    </row>
    <row r="261" spans="1:17" x14ac:dyDescent="0.2">
      <c r="A261" s="12"/>
      <c r="B261" s="15" t="s">
        <v>20</v>
      </c>
      <c r="C261" s="16"/>
      <c r="D261" s="16"/>
      <c r="E261" s="34"/>
      <c r="F261" s="35"/>
      <c r="G261" s="26"/>
      <c r="H261" s="43"/>
      <c r="I261" s="34"/>
      <c r="J261" s="35"/>
      <c r="K261" s="13"/>
      <c r="L261" s="13"/>
      <c r="M261" s="52">
        <v>0</v>
      </c>
      <c r="N261" s="34"/>
      <c r="O261" s="38">
        <v>-56477</v>
      </c>
      <c r="P261" s="13"/>
      <c r="Q261" s="13">
        <v>-82480</v>
      </c>
    </row>
    <row r="262" spans="1:17" x14ac:dyDescent="0.2">
      <c r="A262" s="12"/>
      <c r="B262" s="15" t="s">
        <v>21</v>
      </c>
      <c r="C262" s="16"/>
      <c r="D262" s="16"/>
      <c r="E262" s="34"/>
      <c r="F262" s="35"/>
      <c r="G262" s="26"/>
      <c r="H262" s="43"/>
      <c r="I262" s="34"/>
      <c r="J262" s="35"/>
      <c r="K262" s="13"/>
      <c r="L262" s="13"/>
      <c r="M262" s="52">
        <v>0</v>
      </c>
      <c r="N262" s="34"/>
      <c r="O262" s="38">
        <v>-6400</v>
      </c>
      <c r="P262" s="13"/>
      <c r="Q262" s="13">
        <v>-26183</v>
      </c>
    </row>
    <row r="263" spans="1:17" x14ac:dyDescent="0.2">
      <c r="A263" s="12"/>
      <c r="B263" s="15" t="s">
        <v>22</v>
      </c>
      <c r="C263" s="16"/>
      <c r="D263" s="16"/>
      <c r="E263" s="34"/>
      <c r="F263" s="35"/>
      <c r="G263" s="26"/>
      <c r="H263" s="43"/>
      <c r="I263" s="34"/>
      <c r="J263" s="35"/>
      <c r="K263" s="13"/>
      <c r="L263" s="13"/>
      <c r="M263" s="52">
        <v>-19969</v>
      </c>
      <c r="N263" s="34"/>
      <c r="O263" s="38">
        <v>-31882</v>
      </c>
      <c r="P263" s="13"/>
      <c r="Q263" s="13">
        <v>-27240</v>
      </c>
    </row>
    <row r="264" spans="1:17" x14ac:dyDescent="0.2">
      <c r="A264" s="12"/>
      <c r="B264" s="15" t="s">
        <v>23</v>
      </c>
      <c r="C264" s="16"/>
      <c r="D264" s="16"/>
      <c r="E264" s="34"/>
      <c r="F264" s="35"/>
      <c r="G264" s="26"/>
      <c r="H264" s="43"/>
      <c r="I264" s="34"/>
      <c r="J264" s="35"/>
      <c r="K264" s="13"/>
      <c r="L264" s="13"/>
      <c r="M264" s="52">
        <v>-63689</v>
      </c>
      <c r="N264" s="34"/>
      <c r="O264" s="38">
        <v>-20300</v>
      </c>
      <c r="P264" s="13"/>
      <c r="Q264" s="13">
        <v>-5400</v>
      </c>
    </row>
    <row r="265" spans="1:17" x14ac:dyDescent="0.2">
      <c r="A265" s="12"/>
      <c r="B265" s="15" t="s">
        <v>24</v>
      </c>
      <c r="C265" s="16"/>
      <c r="D265" s="16"/>
      <c r="E265" s="34"/>
      <c r="F265" s="35"/>
      <c r="G265" s="26"/>
      <c r="H265" s="43"/>
      <c r="I265" s="34"/>
      <c r="J265" s="35"/>
      <c r="K265" s="13"/>
      <c r="L265" s="13"/>
      <c r="M265" s="52">
        <v>-36173</v>
      </c>
      <c r="N265" s="34"/>
      <c r="O265" s="38">
        <v>-9640</v>
      </c>
      <c r="P265" s="13"/>
      <c r="Q265" s="13">
        <v>-40577</v>
      </c>
    </row>
    <row r="266" spans="1:17" x14ac:dyDescent="0.2">
      <c r="A266" s="12"/>
      <c r="B266" s="15" t="s">
        <v>25</v>
      </c>
      <c r="C266" s="16"/>
      <c r="D266" s="16"/>
      <c r="E266" s="34"/>
      <c r="F266" s="35"/>
      <c r="G266" s="26"/>
      <c r="H266" s="43"/>
      <c r="I266" s="34"/>
      <c r="J266" s="35"/>
      <c r="K266" s="13"/>
      <c r="L266" s="13"/>
      <c r="M266" s="52">
        <v>-21828</v>
      </c>
      <c r="N266" s="34"/>
      <c r="O266" s="38">
        <v>-32532</v>
      </c>
      <c r="P266" s="13"/>
      <c r="Q266" s="13">
        <v>0</v>
      </c>
    </row>
    <row r="267" spans="1:17" x14ac:dyDescent="0.2">
      <c r="A267" s="12"/>
      <c r="B267" s="15" t="s">
        <v>26</v>
      </c>
      <c r="C267" s="16"/>
      <c r="D267" s="16"/>
      <c r="E267" s="34"/>
      <c r="F267" s="35"/>
      <c r="G267" s="26"/>
      <c r="H267" s="43"/>
      <c r="I267" s="34"/>
      <c r="J267" s="35"/>
      <c r="K267" s="13"/>
      <c r="L267" s="13"/>
      <c r="M267" s="52">
        <v>-33577</v>
      </c>
      <c r="N267" s="34"/>
      <c r="O267" s="38">
        <v>-19893</v>
      </c>
      <c r="P267" s="13"/>
      <c r="Q267" s="13">
        <v>0</v>
      </c>
    </row>
    <row r="268" spans="1:17" x14ac:dyDescent="0.2">
      <c r="A268" s="12"/>
      <c r="B268" s="15" t="s">
        <v>27</v>
      </c>
      <c r="C268" s="16"/>
      <c r="D268" s="16"/>
      <c r="E268" s="34"/>
      <c r="F268" s="35"/>
      <c r="G268" s="26"/>
      <c r="H268" s="43"/>
      <c r="I268" s="34"/>
      <c r="J268" s="35"/>
      <c r="K268" s="13"/>
      <c r="L268" s="13"/>
      <c r="M268" s="52">
        <v>-37537</v>
      </c>
      <c r="N268" s="34"/>
      <c r="O268" s="38">
        <v>-46607</v>
      </c>
      <c r="P268" s="13"/>
      <c r="Q268" s="13">
        <v>0</v>
      </c>
    </row>
    <row r="269" spans="1:17" ht="12" thickBot="1" x14ac:dyDescent="0.25">
      <c r="A269" s="12"/>
      <c r="B269" s="15"/>
      <c r="C269" s="16"/>
      <c r="D269" s="16"/>
      <c r="E269" s="34"/>
      <c r="F269" s="38"/>
      <c r="G269" s="26"/>
      <c r="H269" s="43"/>
      <c r="I269" s="34"/>
      <c r="J269" s="35"/>
      <c r="K269" s="13"/>
      <c r="L269" s="13"/>
      <c r="M269" s="52"/>
      <c r="N269" s="34"/>
      <c r="O269" s="38"/>
      <c r="P269" s="13"/>
      <c r="Q269" s="13"/>
    </row>
    <row r="270" spans="1:17" ht="12" thickBot="1" x14ac:dyDescent="0.25">
      <c r="A270" s="12" t="s">
        <v>32</v>
      </c>
      <c r="B270" s="18" t="s">
        <v>7</v>
      </c>
      <c r="C270" s="19"/>
      <c r="D270" s="19"/>
      <c r="E270" s="34"/>
      <c r="F270" s="38"/>
      <c r="G270" s="26"/>
      <c r="H270" s="43"/>
      <c r="I270" s="34"/>
      <c r="J270" s="35"/>
      <c r="K270" s="13">
        <v>-63600</v>
      </c>
      <c r="L270" s="13">
        <v>0</v>
      </c>
      <c r="M270" s="52">
        <f>SUM(M271:M282)</f>
        <v>-63600</v>
      </c>
      <c r="N270" s="34">
        <v>-168800</v>
      </c>
      <c r="O270" s="38">
        <f>SUM(O271:O282)</f>
        <v>-168800</v>
      </c>
      <c r="P270" s="13">
        <v>-51332</v>
      </c>
      <c r="Q270" s="13">
        <f>SUM(Q271:Q282)</f>
        <v>-51332</v>
      </c>
    </row>
    <row r="271" spans="1:17" x14ac:dyDescent="0.2">
      <c r="A271" s="12"/>
      <c r="B271" s="15" t="s">
        <v>16</v>
      </c>
      <c r="C271" s="16"/>
      <c r="D271" s="16"/>
      <c r="E271" s="34"/>
      <c r="F271" s="35"/>
      <c r="G271" s="26"/>
      <c r="H271" s="43"/>
      <c r="I271" s="34"/>
      <c r="J271" s="35"/>
      <c r="K271" s="13"/>
      <c r="L271" s="13"/>
      <c r="M271" s="52">
        <v>0</v>
      </c>
      <c r="N271" s="34"/>
      <c r="O271" s="38">
        <v>-4800</v>
      </c>
      <c r="P271" s="13"/>
      <c r="Q271" s="13">
        <v>-3200</v>
      </c>
    </row>
    <row r="272" spans="1:17" x14ac:dyDescent="0.2">
      <c r="A272" s="12"/>
      <c r="B272" s="15" t="s">
        <v>17</v>
      </c>
      <c r="C272" s="16"/>
      <c r="D272" s="16"/>
      <c r="E272" s="34"/>
      <c r="F272" s="35"/>
      <c r="G272" s="26"/>
      <c r="H272" s="43"/>
      <c r="I272" s="34"/>
      <c r="J272" s="35"/>
      <c r="K272" s="13"/>
      <c r="L272" s="13"/>
      <c r="M272" s="52">
        <v>0</v>
      </c>
      <c r="N272" s="34"/>
      <c r="O272" s="38">
        <v>-16000</v>
      </c>
      <c r="P272" s="13"/>
      <c r="Q272" s="13">
        <v>-3200</v>
      </c>
    </row>
    <row r="273" spans="1:17" x14ac:dyDescent="0.2">
      <c r="A273" s="12"/>
      <c r="B273" s="15" t="s">
        <v>18</v>
      </c>
      <c r="C273" s="16"/>
      <c r="D273" s="16"/>
      <c r="E273" s="34"/>
      <c r="F273" s="35"/>
      <c r="G273" s="26"/>
      <c r="H273" s="43"/>
      <c r="I273" s="34"/>
      <c r="J273" s="35"/>
      <c r="K273" s="13"/>
      <c r="L273" s="13"/>
      <c r="M273" s="52">
        <v>0</v>
      </c>
      <c r="N273" s="34"/>
      <c r="O273" s="38">
        <v>-9600</v>
      </c>
      <c r="P273" s="13"/>
      <c r="Q273" s="13">
        <v>-15372</v>
      </c>
    </row>
    <row r="274" spans="1:17" x14ac:dyDescent="0.2">
      <c r="A274" s="12"/>
      <c r="B274" s="15" t="s">
        <v>19</v>
      </c>
      <c r="C274" s="16"/>
      <c r="D274" s="16"/>
      <c r="E274" s="34"/>
      <c r="F274" s="35"/>
      <c r="G274" s="26"/>
      <c r="H274" s="43"/>
      <c r="I274" s="34"/>
      <c r="J274" s="35"/>
      <c r="K274" s="13"/>
      <c r="L274" s="13"/>
      <c r="M274" s="52">
        <v>0</v>
      </c>
      <c r="N274" s="34"/>
      <c r="O274" s="38">
        <v>-79200</v>
      </c>
      <c r="P274" s="13"/>
      <c r="Q274" s="13">
        <v>-3200</v>
      </c>
    </row>
    <row r="275" spans="1:17" x14ac:dyDescent="0.2">
      <c r="A275" s="12"/>
      <c r="B275" s="15" t="s">
        <v>20</v>
      </c>
      <c r="C275" s="16"/>
      <c r="D275" s="16"/>
      <c r="E275" s="34"/>
      <c r="F275" s="35"/>
      <c r="G275" s="26"/>
      <c r="H275" s="43"/>
      <c r="I275" s="34"/>
      <c r="J275" s="35"/>
      <c r="K275" s="13"/>
      <c r="L275" s="13"/>
      <c r="M275" s="52">
        <v>0</v>
      </c>
      <c r="N275" s="34"/>
      <c r="O275" s="38">
        <v>-9600</v>
      </c>
      <c r="P275" s="13"/>
      <c r="Q275" s="13">
        <v>-6480</v>
      </c>
    </row>
    <row r="276" spans="1:17" x14ac:dyDescent="0.2">
      <c r="A276" s="12"/>
      <c r="B276" s="15" t="s">
        <v>21</v>
      </c>
      <c r="C276" s="16"/>
      <c r="D276" s="16"/>
      <c r="E276" s="34"/>
      <c r="F276" s="35"/>
      <c r="G276" s="26"/>
      <c r="H276" s="43"/>
      <c r="I276" s="34"/>
      <c r="J276" s="35"/>
      <c r="K276" s="13"/>
      <c r="L276" s="13"/>
      <c r="M276" s="52">
        <v>0</v>
      </c>
      <c r="N276" s="34"/>
      <c r="O276" s="38">
        <v>-8000</v>
      </c>
      <c r="P276" s="13"/>
      <c r="Q276" s="13">
        <v>0</v>
      </c>
    </row>
    <row r="277" spans="1:17" x14ac:dyDescent="0.2">
      <c r="A277" s="12"/>
      <c r="B277" s="15" t="s">
        <v>22</v>
      </c>
      <c r="C277" s="16"/>
      <c r="D277" s="16"/>
      <c r="E277" s="34"/>
      <c r="F277" s="35"/>
      <c r="G277" s="26"/>
      <c r="H277" s="43"/>
      <c r="I277" s="34"/>
      <c r="J277" s="35"/>
      <c r="K277" s="13"/>
      <c r="L277" s="13"/>
      <c r="M277" s="52">
        <v>-17600</v>
      </c>
      <c r="N277" s="34"/>
      <c r="O277" s="38">
        <v>-1600</v>
      </c>
      <c r="P277" s="13"/>
      <c r="Q277" s="13">
        <v>-3480</v>
      </c>
    </row>
    <row r="278" spans="1:17" x14ac:dyDescent="0.2">
      <c r="A278" s="12"/>
      <c r="B278" s="15" t="s">
        <v>23</v>
      </c>
      <c r="C278" s="16"/>
      <c r="D278" s="16"/>
      <c r="E278" s="34"/>
      <c r="F278" s="35"/>
      <c r="G278" s="26"/>
      <c r="H278" s="43"/>
      <c r="I278" s="34"/>
      <c r="J278" s="35"/>
      <c r="K278" s="13"/>
      <c r="L278" s="13"/>
      <c r="M278" s="52">
        <v>-3200</v>
      </c>
      <c r="N278" s="34"/>
      <c r="O278" s="38">
        <v>-11200</v>
      </c>
      <c r="P278" s="13"/>
      <c r="Q278" s="13">
        <v>-4080</v>
      </c>
    </row>
    <row r="279" spans="1:17" x14ac:dyDescent="0.2">
      <c r="A279" s="12"/>
      <c r="B279" s="15" t="s">
        <v>24</v>
      </c>
      <c r="C279" s="16"/>
      <c r="D279" s="16"/>
      <c r="E279" s="34"/>
      <c r="F279" s="35"/>
      <c r="G279" s="26"/>
      <c r="H279" s="43"/>
      <c r="I279" s="34"/>
      <c r="J279" s="35"/>
      <c r="K279" s="13"/>
      <c r="L279" s="13"/>
      <c r="M279" s="52">
        <v>-10800</v>
      </c>
      <c r="N279" s="34"/>
      <c r="O279" s="38">
        <v>-3200</v>
      </c>
      <c r="P279" s="13"/>
      <c r="Q279" s="13">
        <v>-12320</v>
      </c>
    </row>
    <row r="280" spans="1:17" x14ac:dyDescent="0.2">
      <c r="A280" s="12"/>
      <c r="B280" s="15" t="s">
        <v>25</v>
      </c>
      <c r="C280" s="16"/>
      <c r="D280" s="16"/>
      <c r="E280" s="34"/>
      <c r="F280" s="35"/>
      <c r="G280" s="26"/>
      <c r="H280" s="43"/>
      <c r="I280" s="34"/>
      <c r="J280" s="35"/>
      <c r="K280" s="13"/>
      <c r="L280" s="13"/>
      <c r="M280" s="52">
        <v>-8000</v>
      </c>
      <c r="N280" s="34"/>
      <c r="O280" s="38">
        <v>-11200</v>
      </c>
      <c r="P280" s="13"/>
      <c r="Q280" s="13">
        <v>0</v>
      </c>
    </row>
    <row r="281" spans="1:17" x14ac:dyDescent="0.2">
      <c r="A281" s="12"/>
      <c r="B281" s="15" t="s">
        <v>26</v>
      </c>
      <c r="C281" s="16"/>
      <c r="D281" s="16"/>
      <c r="E281" s="34"/>
      <c r="F281" s="35"/>
      <c r="G281" s="26"/>
      <c r="H281" s="43"/>
      <c r="I281" s="34"/>
      <c r="J281" s="35"/>
      <c r="K281" s="13"/>
      <c r="L281" s="13"/>
      <c r="M281" s="52">
        <v>-6400</v>
      </c>
      <c r="N281" s="34"/>
      <c r="O281" s="38">
        <v>-8000</v>
      </c>
      <c r="P281" s="13"/>
      <c r="Q281" s="13">
        <v>0</v>
      </c>
    </row>
    <row r="282" spans="1:17" x14ac:dyDescent="0.2">
      <c r="A282" s="12"/>
      <c r="B282" s="15" t="s">
        <v>27</v>
      </c>
      <c r="C282" s="16"/>
      <c r="D282" s="16"/>
      <c r="E282" s="34"/>
      <c r="F282" s="35"/>
      <c r="G282" s="26"/>
      <c r="H282" s="43"/>
      <c r="I282" s="34"/>
      <c r="J282" s="35"/>
      <c r="K282" s="13"/>
      <c r="L282" s="13"/>
      <c r="M282" s="52">
        <v>-17600</v>
      </c>
      <c r="N282" s="34"/>
      <c r="O282" s="38">
        <v>-6400</v>
      </c>
      <c r="P282" s="13"/>
      <c r="Q282" s="13">
        <v>0</v>
      </c>
    </row>
    <row r="283" spans="1:17" ht="12" thickBot="1" x14ac:dyDescent="0.25">
      <c r="A283" s="12"/>
      <c r="B283" s="15"/>
      <c r="C283" s="16"/>
      <c r="D283" s="16"/>
      <c r="E283" s="34"/>
      <c r="F283" s="38"/>
      <c r="G283" s="26"/>
      <c r="H283" s="43"/>
      <c r="I283" s="34"/>
      <c r="J283" s="35"/>
      <c r="K283" s="13"/>
      <c r="L283" s="13"/>
      <c r="M283" s="52"/>
      <c r="N283" s="34"/>
      <c r="O283" s="38"/>
      <c r="P283" s="13"/>
      <c r="Q283" s="13"/>
    </row>
    <row r="284" spans="1:17" ht="12" thickBot="1" x14ac:dyDescent="0.25">
      <c r="A284" s="12" t="s">
        <v>33</v>
      </c>
      <c r="B284" s="18" t="s">
        <v>8</v>
      </c>
      <c r="C284" s="19"/>
      <c r="D284" s="19"/>
      <c r="E284" s="34"/>
      <c r="F284" s="38"/>
      <c r="G284" s="26"/>
      <c r="H284" s="43"/>
      <c r="I284" s="34"/>
      <c r="J284" s="35"/>
      <c r="K284" s="13">
        <v>-232255</v>
      </c>
      <c r="L284" s="13"/>
      <c r="M284" s="52">
        <f>SUM(M285:M296)</f>
        <v>-232255</v>
      </c>
      <c r="N284" s="34">
        <v>-514186</v>
      </c>
      <c r="O284" s="38">
        <f>SUM(O285:O296)</f>
        <v>-514186</v>
      </c>
      <c r="P284" s="13">
        <v>-328290</v>
      </c>
      <c r="Q284" s="13">
        <f>SUM(Q285:Q296)</f>
        <v>-328290</v>
      </c>
    </row>
    <row r="285" spans="1:17" x14ac:dyDescent="0.2">
      <c r="A285" s="12"/>
      <c r="B285" s="15" t="s">
        <v>16</v>
      </c>
      <c r="C285" s="16"/>
      <c r="D285" s="16"/>
      <c r="E285" s="34"/>
      <c r="F285" s="35"/>
      <c r="G285" s="26"/>
      <c r="H285" s="43"/>
      <c r="I285" s="34"/>
      <c r="J285" s="35"/>
      <c r="K285" s="13"/>
      <c r="L285" s="13"/>
      <c r="M285" s="52">
        <v>0</v>
      </c>
      <c r="N285" s="34"/>
      <c r="O285" s="38">
        <v>-5725</v>
      </c>
      <c r="P285" s="13"/>
      <c r="Q285" s="13">
        <v>-13975</v>
      </c>
    </row>
    <row r="286" spans="1:17" x14ac:dyDescent="0.2">
      <c r="A286" s="12"/>
      <c r="B286" s="15" t="s">
        <v>17</v>
      </c>
      <c r="C286" s="16"/>
      <c r="D286" s="16"/>
      <c r="E286" s="34"/>
      <c r="F286" s="35"/>
      <c r="G286" s="26"/>
      <c r="H286" s="43"/>
      <c r="I286" s="34"/>
      <c r="J286" s="35"/>
      <c r="K286" s="13"/>
      <c r="L286" s="13"/>
      <c r="M286" s="52">
        <v>0</v>
      </c>
      <c r="N286" s="34"/>
      <c r="O286" s="38">
        <v>-33359</v>
      </c>
      <c r="P286" s="13"/>
      <c r="Q286" s="13">
        <v>-23095</v>
      </c>
    </row>
    <row r="287" spans="1:17" x14ac:dyDescent="0.2">
      <c r="A287" s="12"/>
      <c r="B287" s="15" t="s">
        <v>18</v>
      </c>
      <c r="C287" s="16"/>
      <c r="D287" s="16"/>
      <c r="E287" s="34"/>
      <c r="F287" s="35"/>
      <c r="G287" s="26"/>
      <c r="H287" s="43"/>
      <c r="I287" s="34"/>
      <c r="J287" s="35"/>
      <c r="K287" s="13"/>
      <c r="L287" s="13"/>
      <c r="M287" s="52">
        <v>0</v>
      </c>
      <c r="N287" s="34"/>
      <c r="O287" s="38">
        <v>-46905</v>
      </c>
      <c r="P287" s="13"/>
      <c r="Q287" s="13">
        <v>-100337</v>
      </c>
    </row>
    <row r="288" spans="1:17" x14ac:dyDescent="0.2">
      <c r="A288" s="12"/>
      <c r="B288" s="15" t="s">
        <v>19</v>
      </c>
      <c r="C288" s="16"/>
      <c r="D288" s="16"/>
      <c r="E288" s="34"/>
      <c r="F288" s="35"/>
      <c r="G288" s="26"/>
      <c r="H288" s="43"/>
      <c r="I288" s="34"/>
      <c r="J288" s="35"/>
      <c r="K288" s="13"/>
      <c r="L288" s="13"/>
      <c r="M288" s="52">
        <v>0</v>
      </c>
      <c r="N288" s="34"/>
      <c r="O288" s="38">
        <v>-15837</v>
      </c>
      <c r="P288" s="13"/>
      <c r="Q288" s="13">
        <v>-41350</v>
      </c>
    </row>
    <row r="289" spans="1:17" x14ac:dyDescent="0.2">
      <c r="A289" s="12"/>
      <c r="B289" s="15" t="s">
        <v>20</v>
      </c>
      <c r="C289" s="16"/>
      <c r="D289" s="16"/>
      <c r="E289" s="34"/>
      <c r="F289" s="35"/>
      <c r="G289" s="26"/>
      <c r="H289" s="43"/>
      <c r="I289" s="34"/>
      <c r="J289" s="35"/>
      <c r="K289" s="13"/>
      <c r="L289" s="13"/>
      <c r="M289" s="52">
        <v>0</v>
      </c>
      <c r="N289" s="34"/>
      <c r="O289" s="38">
        <v>-21301</v>
      </c>
      <c r="P289" s="13"/>
      <c r="Q289" s="13">
        <v>-29053</v>
      </c>
    </row>
    <row r="290" spans="1:17" x14ac:dyDescent="0.2">
      <c r="A290" s="12"/>
      <c r="B290" s="15" t="s">
        <v>21</v>
      </c>
      <c r="C290" s="16"/>
      <c r="D290" s="16"/>
      <c r="E290" s="34"/>
      <c r="F290" s="35"/>
      <c r="G290" s="26"/>
      <c r="H290" s="43"/>
      <c r="I290" s="34"/>
      <c r="J290" s="35"/>
      <c r="K290" s="13"/>
      <c r="L290" s="13"/>
      <c r="M290" s="52">
        <v>-35045</v>
      </c>
      <c r="N290" s="34"/>
      <c r="O290" s="38">
        <v>-194738</v>
      </c>
      <c r="P290" s="13"/>
      <c r="Q290" s="13">
        <v>-49740</v>
      </c>
    </row>
    <row r="291" spans="1:17" x14ac:dyDescent="0.2">
      <c r="A291" s="12"/>
      <c r="B291" s="15" t="s">
        <v>22</v>
      </c>
      <c r="C291" s="16"/>
      <c r="D291" s="16"/>
      <c r="E291" s="34"/>
      <c r="F291" s="35"/>
      <c r="G291" s="26"/>
      <c r="H291" s="43"/>
      <c r="I291" s="34"/>
      <c r="J291" s="35"/>
      <c r="K291" s="13"/>
      <c r="L291" s="13"/>
      <c r="M291" s="52">
        <v>-93040</v>
      </c>
      <c r="N291" s="34"/>
      <c r="O291" s="38">
        <v>-42845</v>
      </c>
      <c r="P291" s="13"/>
      <c r="Q291" s="13">
        <v>-29040</v>
      </c>
    </row>
    <row r="292" spans="1:17" x14ac:dyDescent="0.2">
      <c r="A292" s="12"/>
      <c r="B292" s="15" t="s">
        <v>23</v>
      </c>
      <c r="C292" s="16"/>
      <c r="D292" s="16"/>
      <c r="E292" s="34"/>
      <c r="F292" s="35"/>
      <c r="G292" s="26"/>
      <c r="H292" s="43"/>
      <c r="I292" s="34"/>
      <c r="J292" s="35"/>
      <c r="K292" s="13"/>
      <c r="L292" s="13"/>
      <c r="M292" s="52">
        <v>-25311</v>
      </c>
      <c r="N292" s="34"/>
      <c r="O292" s="38">
        <v>-38549</v>
      </c>
      <c r="P292" s="13"/>
      <c r="Q292" s="13">
        <v>-8560</v>
      </c>
    </row>
    <row r="293" spans="1:17" x14ac:dyDescent="0.2">
      <c r="A293" s="12"/>
      <c r="B293" s="15" t="s">
        <v>24</v>
      </c>
      <c r="C293" s="16"/>
      <c r="D293" s="16"/>
      <c r="E293" s="34"/>
      <c r="F293" s="35"/>
      <c r="G293" s="26"/>
      <c r="H293" s="43"/>
      <c r="I293" s="34"/>
      <c r="J293" s="35"/>
      <c r="K293" s="13"/>
      <c r="L293" s="13"/>
      <c r="M293" s="52">
        <v>-9618</v>
      </c>
      <c r="N293" s="34"/>
      <c r="O293" s="38">
        <v>-7787</v>
      </c>
      <c r="P293" s="13"/>
      <c r="Q293" s="13">
        <v>-33140</v>
      </c>
    </row>
    <row r="294" spans="1:17" x14ac:dyDescent="0.2">
      <c r="A294" s="12"/>
      <c r="B294" s="15" t="s">
        <v>25</v>
      </c>
      <c r="C294" s="16"/>
      <c r="D294" s="16"/>
      <c r="E294" s="34"/>
      <c r="F294" s="35"/>
      <c r="G294" s="26"/>
      <c r="H294" s="43"/>
      <c r="I294" s="34"/>
      <c r="J294" s="35"/>
      <c r="K294" s="13"/>
      <c r="L294" s="13"/>
      <c r="M294" s="52">
        <v>-58374</v>
      </c>
      <c r="N294" s="34"/>
      <c r="O294" s="38">
        <v>-14120</v>
      </c>
      <c r="P294" s="13"/>
      <c r="Q294" s="13">
        <v>0</v>
      </c>
    </row>
    <row r="295" spans="1:17" x14ac:dyDescent="0.2">
      <c r="A295" s="12"/>
      <c r="B295" s="15" t="s">
        <v>26</v>
      </c>
      <c r="C295" s="16"/>
      <c r="D295" s="16"/>
      <c r="E295" s="34"/>
      <c r="F295" s="35"/>
      <c r="G295" s="26"/>
      <c r="H295" s="43"/>
      <c r="I295" s="34"/>
      <c r="J295" s="35"/>
      <c r="K295" s="13"/>
      <c r="L295" s="13"/>
      <c r="M295" s="52">
        <v>-6067</v>
      </c>
      <c r="N295" s="34"/>
      <c r="O295" s="38">
        <v>-25869</v>
      </c>
      <c r="P295" s="13"/>
      <c r="Q295" s="13"/>
    </row>
    <row r="296" spans="1:17" x14ac:dyDescent="0.2">
      <c r="A296" s="12"/>
      <c r="B296" s="15" t="s">
        <v>27</v>
      </c>
      <c r="C296" s="16"/>
      <c r="D296" s="16"/>
      <c r="E296" s="34"/>
      <c r="F296" s="35"/>
      <c r="G296" s="26"/>
      <c r="H296" s="43"/>
      <c r="I296" s="34"/>
      <c r="J296" s="35"/>
      <c r="K296" s="13"/>
      <c r="L296" s="13"/>
      <c r="M296" s="52">
        <v>-4800</v>
      </c>
      <c r="N296" s="34"/>
      <c r="O296" s="38">
        <v>-67151</v>
      </c>
      <c r="P296" s="13"/>
      <c r="Q296" s="13"/>
    </row>
    <row r="297" spans="1:17" x14ac:dyDescent="0.2">
      <c r="A297" s="12"/>
      <c r="B297" s="16"/>
      <c r="C297" s="16"/>
      <c r="D297" s="16"/>
      <c r="E297" s="36"/>
      <c r="F297" s="37"/>
      <c r="G297" s="27"/>
      <c r="H297" s="44"/>
      <c r="I297" s="36"/>
      <c r="J297" s="37"/>
      <c r="K297" s="13">
        <f>SUM(K228:K296)</f>
        <v>-520079</v>
      </c>
      <c r="L297" s="12"/>
      <c r="M297" s="53"/>
      <c r="N297" s="34">
        <f>SUM(N228:N296)</f>
        <v>-1094381</v>
      </c>
      <c r="O297" s="35"/>
      <c r="P297" s="13">
        <f>SUM(P228:P296)</f>
        <v>-704820</v>
      </c>
      <c r="Q297" s="11"/>
    </row>
    <row r="298" spans="1:17" ht="25.35" customHeight="1" thickBot="1" x14ac:dyDescent="0.25">
      <c r="A298" s="17"/>
      <c r="B298" s="10"/>
      <c r="C298" s="10"/>
      <c r="D298" s="10"/>
      <c r="E298" s="40">
        <f>SUM(E4:E296)</f>
        <v>-2302917</v>
      </c>
      <c r="F298" s="41"/>
      <c r="G298" s="24">
        <f>SUM(G4:G296)</f>
        <v>-2223797</v>
      </c>
      <c r="H298" s="45"/>
      <c r="I298" s="40">
        <f>SUM(I4:I296)</f>
        <v>-2044671</v>
      </c>
      <c r="J298" s="41"/>
      <c r="K298" s="24">
        <f>SUM(K222+K297)</f>
        <v>-2193296</v>
      </c>
      <c r="L298" s="24">
        <f>SUM(L4:L297)</f>
        <v>-2424930</v>
      </c>
      <c r="M298" s="54"/>
      <c r="N298" s="40">
        <f>SUM(N222+N297)</f>
        <v>-2398152</v>
      </c>
      <c r="O298" s="41"/>
      <c r="P298" s="24">
        <f>SUM(P222+P297)</f>
        <v>-1468320</v>
      </c>
      <c r="Q298" s="23">
        <f>SUM(Q222+Q297)</f>
        <v>0</v>
      </c>
    </row>
  </sheetData>
  <pageMargins left="0.70866141732283472" right="0.70866141732283472" top="0" bottom="0" header="0.31496062992125984" footer="0.31496062992125984"/>
  <pageSetup paperSize="8" orientation="landscape" r:id="rId1"/>
  <headerFooter>
    <oddFooter>&amp;LSag 15-7153 / Dok 77426-15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2015-11-25T11:00:00+00:00</MeetingStartDate>
    <EnclosureFileNumber xmlns="d08b57ff-b9b7-4581-975d-98f87b579a51">138092/15</EnclosureFileNumber>
    <AgendaId xmlns="d08b57ff-b9b7-4581-975d-98f87b579a51">4595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1984367</FusionId>
    <AgendaAccessLevelName xmlns="d08b57ff-b9b7-4581-975d-98f87b579a51">Åben</AgendaAccessLevelName>
    <UNC xmlns="d08b57ff-b9b7-4581-975d-98f87b579a51">1788474</UNC>
    <MeetingTitle xmlns="d08b57ff-b9b7-4581-975d-98f87b579a51">25-11-2015</MeetingTitle>
    <MeetingDateAndTime xmlns="d08b57ff-b9b7-4581-975d-98f87b579a51">25-11-2015 fra 12:00 - 17:05</MeetingDateAndTime>
    <MeetingEndDate xmlns="d08b57ff-b9b7-4581-975d-98f87b579a51">2015-11-25T16:05:00+00:00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CED42527-5B32-44D2-BA32-06413639C2EB}"/>
</file>

<file path=customXml/itemProps2.xml><?xml version="1.0" encoding="utf-8"?>
<ds:datastoreItem xmlns:ds="http://schemas.openxmlformats.org/officeDocument/2006/customXml" ds:itemID="{6924DE64-DC88-49BE-9B9E-A7ACE5CA97E8}"/>
</file>

<file path=customXml/itemProps3.xml><?xml version="1.0" encoding="utf-8"?>
<ds:datastoreItem xmlns:ds="http://schemas.openxmlformats.org/officeDocument/2006/customXml" ds:itemID="{683A41E8-9AA4-4286-8154-76EEBF55FB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3</vt:i4>
      </vt:variant>
    </vt:vector>
  </HeadingPairs>
  <TitlesOfParts>
    <vt:vector size="7" baseType="lpstr">
      <vt:lpstr>Jan-Sept</vt:lpstr>
      <vt:lpstr>Ark1</vt:lpstr>
      <vt:lpstr>Ark2</vt:lpstr>
      <vt:lpstr>Ark3</vt:lpstr>
      <vt:lpstr>'Jan-Sept'!Udskriftsområde</vt:lpstr>
      <vt:lpstr>'Ark1'!Udskriftstitler</vt:lpstr>
      <vt:lpstr>'Jan-Sept'!Udskriftstitler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ØKE-25-11-2015 - Bilag 657.01 Analyse af byggesagsgebyr og budget</dc:title>
  <dc:creator>Benthe Jensen</dc:creator>
  <cp:lastModifiedBy>Lars Eg Tanghøj</cp:lastModifiedBy>
  <cp:lastPrinted>2015-10-12T08:19:25Z</cp:lastPrinted>
  <dcterms:created xsi:type="dcterms:W3CDTF">2014-03-28T11:02:25Z</dcterms:created>
  <dcterms:modified xsi:type="dcterms:W3CDTF">2015-10-14T14:40:27Z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